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75" windowHeight="11190"/>
  </bookViews>
  <sheets>
    <sheet name="прайс на пило " sheetId="5" r:id="rId1"/>
    <sheet name="для ФИЗ.ЛИЦ  с 01.06.2022" sheetId="6" r:id="rId2"/>
    <sheet name=" пило с 12.07" sheetId="4" state="hidden" r:id="rId3"/>
    <sheet name="Лист1" sheetId="1" state="hidden" r:id="rId4"/>
  </sheets>
  <definedNames>
    <definedName name="_xlnm.Print_Area" localSheetId="2">' пило с 12.07'!$A$1:$E$40</definedName>
    <definedName name="_xlnm.Print_Area" localSheetId="0">'прайс на пило '!$A$1:$E$41</definedName>
  </definedNames>
  <calcPr calcId="145621" refMode="R1C1"/>
</workbook>
</file>

<file path=xl/calcChain.xml><?xml version="1.0" encoding="utf-8"?>
<calcChain xmlns="http://schemas.openxmlformats.org/spreadsheetml/2006/main">
  <c r="D28" i="6" l="1"/>
  <c r="D29" i="6" s="1"/>
  <c r="D24" i="6"/>
  <c r="I26" i="6" s="1"/>
  <c r="I22" i="6"/>
  <c r="D22" i="6"/>
  <c r="D21" i="6"/>
  <c r="H20" i="6"/>
  <c r="E20" i="6"/>
  <c r="E21" i="6" s="1"/>
  <c r="D19" i="6"/>
  <c r="I18" i="6"/>
  <c r="D17" i="6"/>
  <c r="D16" i="6"/>
  <c r="E16" i="6" s="1"/>
  <c r="D15" i="6"/>
  <c r="N10" i="6"/>
  <c r="N9" i="6"/>
  <c r="N8" i="6"/>
  <c r="N7" i="6"/>
  <c r="E22" i="6" l="1"/>
  <c r="E19" i="6"/>
  <c r="E18" i="6"/>
  <c r="E17" i="6"/>
  <c r="E15" i="6"/>
  <c r="D26" i="6"/>
  <c r="E24" i="6"/>
  <c r="D30" i="6"/>
  <c r="D18" i="6"/>
  <c r="D23" i="6"/>
  <c r="D25" i="6"/>
  <c r="E28" i="6"/>
  <c r="D27" i="6"/>
  <c r="E30" i="6" l="1"/>
  <c r="E29" i="6"/>
  <c r="E27" i="6"/>
  <c r="E25" i="6"/>
  <c r="E23" i="6"/>
  <c r="E26" i="6"/>
  <c r="F46" i="5" l="1"/>
  <c r="E52" i="5"/>
  <c r="F49" i="5"/>
  <c r="F50" i="5"/>
  <c r="F48" i="5"/>
  <c r="F47" i="5"/>
  <c r="F52" i="5" s="1"/>
  <c r="D30" i="5" l="1"/>
  <c r="E29" i="5"/>
  <c r="E30" i="5" s="1"/>
  <c r="D29" i="5"/>
  <c r="D31" i="5" s="1"/>
  <c r="D28" i="5"/>
  <c r="D26" i="5"/>
  <c r="E25" i="5"/>
  <c r="E26" i="5" s="1"/>
  <c r="D25" i="5"/>
  <c r="D27" i="5" s="1"/>
  <c r="D24" i="5"/>
  <c r="D23" i="5"/>
  <c r="D22" i="5"/>
  <c r="E21" i="5"/>
  <c r="E20" i="5" s="1"/>
  <c r="D20" i="5"/>
  <c r="D17" i="5"/>
  <c r="D18" i="5" s="1"/>
  <c r="N11" i="5"/>
  <c r="N10" i="5"/>
  <c r="N9" i="5"/>
  <c r="N8" i="5"/>
  <c r="D28" i="4"/>
  <c r="D29" i="4" s="1"/>
  <c r="D24" i="4"/>
  <c r="D25" i="4" s="1"/>
  <c r="D22" i="4"/>
  <c r="D21" i="4"/>
  <c r="E20" i="4"/>
  <c r="E21" i="4" s="1"/>
  <c r="E19" i="4"/>
  <c r="D19" i="4"/>
  <c r="D16" i="4"/>
  <c r="D17" i="4" s="1"/>
  <c r="D19" i="5" l="1"/>
  <c r="E23" i="5"/>
  <c r="D34" i="5" s="1"/>
  <c r="E27" i="5"/>
  <c r="E31" i="5"/>
  <c r="E17" i="5"/>
  <c r="D16" i="5"/>
  <c r="E22" i="5"/>
  <c r="E24" i="5"/>
  <c r="E28" i="5"/>
  <c r="D26" i="4"/>
  <c r="D30" i="4"/>
  <c r="D18" i="4"/>
  <c r="E22" i="4"/>
  <c r="D33" i="4" s="1"/>
  <c r="E24" i="4"/>
  <c r="E28" i="4"/>
  <c r="E16" i="4"/>
  <c r="D23" i="4"/>
  <c r="D27" i="4"/>
  <c r="D15" i="4"/>
  <c r="N7" i="4"/>
  <c r="N8" i="4"/>
  <c r="N9" i="4"/>
  <c r="N10" i="4"/>
  <c r="D28" i="1"/>
  <c r="E28" i="1" s="1"/>
  <c r="D27" i="1"/>
  <c r="D24" i="1"/>
  <c r="E24" i="1" s="1"/>
  <c r="D22" i="1"/>
  <c r="D21" i="1"/>
  <c r="E20" i="1"/>
  <c r="E22" i="1" s="1"/>
  <c r="D33" i="1" s="1"/>
  <c r="D19" i="1"/>
  <c r="D16" i="1"/>
  <c r="D18" i="1" s="1"/>
  <c r="E18" i="5" l="1"/>
  <c r="E16" i="5"/>
  <c r="E19" i="5"/>
  <c r="E29" i="4"/>
  <c r="E27" i="4"/>
  <c r="E30" i="4"/>
  <c r="E25" i="4"/>
  <c r="E23" i="4"/>
  <c r="E26" i="4"/>
  <c r="E18" i="4"/>
  <c r="E17" i="4"/>
  <c r="E15" i="4"/>
  <c r="E16" i="1"/>
  <c r="E18" i="1" s="1"/>
  <c r="D15" i="1"/>
  <c r="E19" i="1"/>
  <c r="E26" i="1"/>
  <c r="E25" i="1"/>
  <c r="E23" i="1"/>
  <c r="E30" i="1"/>
  <c r="E29" i="1"/>
  <c r="E27" i="1"/>
  <c r="E15" i="1"/>
  <c r="E17" i="1"/>
  <c r="D25" i="1"/>
  <c r="D26" i="1"/>
  <c r="D29" i="1"/>
  <c r="D30" i="1"/>
  <c r="D23" i="1"/>
  <c r="D17" i="1"/>
  <c r="E21" i="1"/>
</calcChain>
</file>

<file path=xl/sharedStrings.xml><?xml version="1.0" encoding="utf-8"?>
<sst xmlns="http://schemas.openxmlformats.org/spreadsheetml/2006/main" count="140" uniqueCount="49">
  <si>
    <t>Приложение 1  к приказу № 197  от 23.02.2021 года</t>
  </si>
  <si>
    <t xml:space="preserve">Утверждаю </t>
  </si>
  <si>
    <t>Директор ГЛХУ"Чаусский  лесхоз"</t>
  </si>
  <si>
    <t>А.В.Юрков</t>
  </si>
  <si>
    <t>Прейскурант  отпускных цен</t>
  </si>
  <si>
    <t xml:space="preserve"> на пиломатериалы хвойных пород, реализуемые</t>
  </si>
  <si>
    <t xml:space="preserve">на условиях франко-склад предприятия-изготовителя </t>
  </si>
  <si>
    <t>СТБ 1713-2007, СТБ 1714-2007</t>
  </si>
  <si>
    <t>с 01.03.2021 года</t>
  </si>
  <si>
    <t>Толщина</t>
  </si>
  <si>
    <t>Сорт</t>
  </si>
  <si>
    <t>Цена за 1 м3.,без НДС,руб</t>
  </si>
  <si>
    <t>обрезные</t>
  </si>
  <si>
    <t>необрезные</t>
  </si>
  <si>
    <t>до 25 мм</t>
  </si>
  <si>
    <t>25-30 мм</t>
  </si>
  <si>
    <t>32-40 мм</t>
  </si>
  <si>
    <t>44 и более</t>
  </si>
  <si>
    <t>Наименование продукции</t>
  </si>
  <si>
    <t xml:space="preserve">Штакетник ТУ РБ-00969296.005-98 </t>
  </si>
  <si>
    <t>Горбыль дровяной</t>
  </si>
  <si>
    <t>Опилки</t>
  </si>
  <si>
    <t>Стружка древесная</t>
  </si>
  <si>
    <t>Щепа топливная</t>
  </si>
  <si>
    <t xml:space="preserve">франко-склад                предприятия-изготовителя </t>
  </si>
  <si>
    <t xml:space="preserve">франко-склад покупателя </t>
  </si>
  <si>
    <t xml:space="preserve">25-30 4 сорт </t>
  </si>
  <si>
    <t>цена штакетника приравнена к….</t>
  </si>
  <si>
    <t>4 сорт</t>
  </si>
  <si>
    <t>3 сорт</t>
  </si>
  <si>
    <t>2 сорт</t>
  </si>
  <si>
    <t>1 сорт</t>
  </si>
  <si>
    <t>% снижения цены необрезного от обрезного</t>
  </si>
  <si>
    <t>с 12.07.2021 года</t>
  </si>
  <si>
    <t>Приложение 1  к приказу № 630 от 05.07.2021 года</t>
  </si>
  <si>
    <t>___________А.В.Юрков</t>
  </si>
  <si>
    <t>44 иб</t>
  </si>
  <si>
    <t>всего с НДС</t>
  </si>
  <si>
    <t>с 01.01.2022 года</t>
  </si>
  <si>
    <t>Приложение 1  к приказу №1131 от 30.12.2021 года</t>
  </si>
  <si>
    <t>СТБ 1713-2007</t>
  </si>
  <si>
    <t>с 01.06.2022 года</t>
  </si>
  <si>
    <t>Начальник  планово-экономического сектора</t>
  </si>
  <si>
    <t>Е.А.Дыдышко</t>
  </si>
  <si>
    <t>Приложение 1  к приказу №481 от 26 мая 2022 года</t>
  </si>
  <si>
    <t>Заместитель директора - главный инженер,</t>
  </si>
  <si>
    <t>и.о. директора Чаусского  лесхоза</t>
  </si>
  <si>
    <t>_____________________А.И. Якубовская</t>
  </si>
  <si>
    <r>
      <rPr>
        <b/>
        <u/>
        <sz val="14"/>
        <rFont val="Times New Roman"/>
        <family val="1"/>
        <charset val="204"/>
      </rPr>
      <t>физическим лицам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для  строительства, ремонта жилых домов, хозяйственных построек  при наличии проектной сметной  документации на строительство,  реконструкцию и ремонт жилых домов, хозяйственных построек, </t>
    </r>
    <r>
      <rPr>
        <b/>
        <sz val="14"/>
        <rFont val="Times New Roman"/>
        <family val="1"/>
        <charset val="204"/>
      </rPr>
      <t>а также иных категорий граждан в объеме до 3 кбм/год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</si>
</sst>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3"/>
  <sheetViews>
    <sheetView tabSelected="1" view="pageBreakPreview" topLeftCell="A8" zoomScale="90" zoomScaleNormal="100" zoomScaleSheetLayoutView="90" workbookViewId="0">
      <selection activeCell="E29" sqref="E29"/>
    </sheetView>
  </sheetViews>
  <sheetFormatPr defaultColWidth="9.140625" defaultRowHeight="18.75" x14ac:dyDescent="0.25"/>
  <cols>
    <col min="1" max="1" width="12.85546875" style="33" customWidth="1"/>
    <col min="2" max="2" width="17.28515625" style="2" customWidth="1"/>
    <col min="3" max="3" width="11" style="2" customWidth="1"/>
    <col min="4" max="4" width="32.5703125" style="9" customWidth="1"/>
    <col min="5" max="5" width="29.42578125" style="2" customWidth="1"/>
    <col min="6" max="6" width="10.85546875" style="2" bestFit="1" customWidth="1"/>
    <col min="7" max="8" width="9.140625" style="2"/>
    <col min="9" max="13" width="0" style="2" hidden="1" customWidth="1"/>
    <col min="14" max="14" width="16.7109375" style="2" hidden="1" customWidth="1"/>
    <col min="15" max="19" width="0" style="2" hidden="1" customWidth="1"/>
    <col min="20" max="16384" width="9.140625" style="2"/>
  </cols>
  <sheetData>
    <row r="1" spans="1:19" ht="21" hidden="1" customHeight="1" x14ac:dyDescent="0.25">
      <c r="D1" s="47" t="s">
        <v>39</v>
      </c>
      <c r="E1" s="47"/>
    </row>
    <row r="2" spans="1:19" ht="21" hidden="1" customHeight="1" x14ac:dyDescent="0.25">
      <c r="D2" s="32"/>
      <c r="E2" s="32"/>
    </row>
    <row r="3" spans="1:19" ht="18" hidden="1" customHeight="1" x14ac:dyDescent="0.25">
      <c r="A3" s="2"/>
      <c r="D3" s="2"/>
      <c r="E3" s="3" t="s">
        <v>1</v>
      </c>
    </row>
    <row r="4" spans="1:19" ht="18" hidden="1" customHeight="1" x14ac:dyDescent="0.25">
      <c r="A4" s="2"/>
      <c r="D4" s="2"/>
      <c r="E4" s="3" t="s">
        <v>2</v>
      </c>
    </row>
    <row r="5" spans="1:19" ht="20.45" hidden="1" customHeight="1" x14ac:dyDescent="0.25">
      <c r="A5" s="2"/>
      <c r="D5" s="5"/>
      <c r="E5" s="3" t="s">
        <v>35</v>
      </c>
    </row>
    <row r="6" spans="1:19" hidden="1" x14ac:dyDescent="0.25">
      <c r="A6" s="2"/>
      <c r="D6" s="5"/>
      <c r="E6" s="6"/>
      <c r="M6" s="26">
        <v>70</v>
      </c>
      <c r="N6" s="28" t="s">
        <v>32</v>
      </c>
    </row>
    <row r="7" spans="1:19" hidden="1" x14ac:dyDescent="0.25">
      <c r="A7" s="7"/>
      <c r="B7" s="7"/>
      <c r="C7" s="7"/>
      <c r="D7" s="7"/>
      <c r="E7" s="7"/>
    </row>
    <row r="8" spans="1:19" x14ac:dyDescent="0.25">
      <c r="A8" s="45" t="s">
        <v>4</v>
      </c>
      <c r="B8" s="45"/>
      <c r="C8" s="45"/>
      <c r="D8" s="45"/>
      <c r="E8" s="45"/>
      <c r="J8" s="2" t="s">
        <v>31</v>
      </c>
      <c r="K8" s="2">
        <v>1.2</v>
      </c>
      <c r="N8" s="2" t="str">
        <f>A16</f>
        <v>до 25 мм</v>
      </c>
      <c r="O8" s="2">
        <v>1.1000000000000001</v>
      </c>
    </row>
    <row r="9" spans="1:19" x14ac:dyDescent="0.3">
      <c r="A9" s="48" t="s">
        <v>5</v>
      </c>
      <c r="B9" s="48"/>
      <c r="C9" s="48"/>
      <c r="D9" s="48"/>
      <c r="E9" s="48"/>
      <c r="J9" s="2" t="s">
        <v>30</v>
      </c>
      <c r="K9" s="2">
        <v>1</v>
      </c>
      <c r="N9" s="2" t="str">
        <f>A20</f>
        <v>25-30 мм</v>
      </c>
      <c r="O9" s="2">
        <v>1</v>
      </c>
    </row>
    <row r="10" spans="1:19" x14ac:dyDescent="0.25">
      <c r="A10" s="49" t="s">
        <v>6</v>
      </c>
      <c r="B10" s="49"/>
      <c r="C10" s="49"/>
      <c r="D10" s="49"/>
      <c r="E10" s="49"/>
      <c r="J10" s="2" t="s">
        <v>29</v>
      </c>
      <c r="K10" s="2">
        <v>0.8</v>
      </c>
      <c r="N10" s="2" t="str">
        <f>A24</f>
        <v>32-40 мм</v>
      </c>
      <c r="O10" s="2">
        <v>1.2</v>
      </c>
    </row>
    <row r="11" spans="1:19" x14ac:dyDescent="0.25">
      <c r="A11" s="49" t="s">
        <v>40</v>
      </c>
      <c r="B11" s="49"/>
      <c r="C11" s="49"/>
      <c r="D11" s="49"/>
      <c r="E11" s="49"/>
      <c r="J11" s="2" t="s">
        <v>28</v>
      </c>
      <c r="K11" s="2">
        <v>0.56000000000000005</v>
      </c>
      <c r="N11" s="2" t="str">
        <f>A28</f>
        <v>44 и более</v>
      </c>
      <c r="O11" s="2">
        <v>1.3</v>
      </c>
    </row>
    <row r="12" spans="1:19" ht="12.75" customHeight="1" x14ac:dyDescent="0.25">
      <c r="A12" s="34"/>
      <c r="B12" s="34"/>
      <c r="C12" s="34"/>
      <c r="E12" s="5"/>
      <c r="G12" s="27"/>
      <c r="H12" s="27"/>
      <c r="I12" s="27"/>
    </row>
    <row r="13" spans="1:19" ht="22.5" customHeight="1" x14ac:dyDescent="0.25">
      <c r="A13" s="34"/>
      <c r="B13" s="34"/>
      <c r="C13" s="34"/>
      <c r="D13" s="4"/>
      <c r="E13" s="10" t="s">
        <v>38</v>
      </c>
      <c r="M13" s="26"/>
      <c r="N13" s="25" t="s">
        <v>27</v>
      </c>
      <c r="R13" s="45" t="s">
        <v>26</v>
      </c>
      <c r="S13" s="45"/>
    </row>
    <row r="14" spans="1:19" ht="24.75" customHeight="1" x14ac:dyDescent="0.25">
      <c r="A14" s="50" t="s">
        <v>9</v>
      </c>
      <c r="B14" s="50"/>
      <c r="C14" s="50" t="s">
        <v>10</v>
      </c>
      <c r="D14" s="31" t="s">
        <v>11</v>
      </c>
      <c r="E14" s="31" t="s">
        <v>11</v>
      </c>
    </row>
    <row r="15" spans="1:19" ht="20.25" customHeight="1" x14ac:dyDescent="0.25">
      <c r="A15" s="50"/>
      <c r="B15" s="50"/>
      <c r="C15" s="50"/>
      <c r="D15" s="12" t="s">
        <v>12</v>
      </c>
      <c r="E15" s="31" t="s">
        <v>13</v>
      </c>
      <c r="G15" s="24"/>
      <c r="H15" s="24"/>
      <c r="I15" s="24"/>
      <c r="J15" s="24"/>
    </row>
    <row r="16" spans="1:19" ht="21" customHeight="1" x14ac:dyDescent="0.25">
      <c r="A16" s="46" t="s">
        <v>14</v>
      </c>
      <c r="B16" s="46"/>
      <c r="C16" s="29">
        <v>1</v>
      </c>
      <c r="D16" s="14">
        <f>D17*$K$8</f>
        <v>462.00000000000006</v>
      </c>
      <c r="E16" s="14">
        <f>E17*$K$8</f>
        <v>323.40000000000003</v>
      </c>
      <c r="G16" s="24"/>
      <c r="H16" s="24"/>
      <c r="I16" s="24"/>
      <c r="J16" s="24"/>
    </row>
    <row r="17" spans="1:10" ht="21" customHeight="1" x14ac:dyDescent="0.25">
      <c r="A17" s="46"/>
      <c r="B17" s="46"/>
      <c r="C17" s="29">
        <v>2</v>
      </c>
      <c r="D17" s="14">
        <f>D21*1.1</f>
        <v>385.00000000000006</v>
      </c>
      <c r="E17" s="14">
        <f>D17*$M$6/100</f>
        <v>269.50000000000006</v>
      </c>
      <c r="G17" s="24"/>
      <c r="H17" s="24"/>
      <c r="I17" s="24"/>
      <c r="J17" s="24"/>
    </row>
    <row r="18" spans="1:10" ht="21" customHeight="1" x14ac:dyDescent="0.25">
      <c r="A18" s="46"/>
      <c r="B18" s="46"/>
      <c r="C18" s="29">
        <v>3</v>
      </c>
      <c r="D18" s="14">
        <f>D17*$K$10</f>
        <v>308.00000000000006</v>
      </c>
      <c r="E18" s="14">
        <f>E17*$K$10</f>
        <v>215.60000000000005</v>
      </c>
      <c r="G18" s="24"/>
      <c r="H18" s="24"/>
      <c r="I18" s="24"/>
      <c r="J18" s="24"/>
    </row>
    <row r="19" spans="1:10" ht="21" customHeight="1" x14ac:dyDescent="0.25">
      <c r="A19" s="46"/>
      <c r="B19" s="46"/>
      <c r="C19" s="29">
        <v>4</v>
      </c>
      <c r="D19" s="14">
        <f>D17*$K$11</f>
        <v>215.60000000000005</v>
      </c>
      <c r="E19" s="14">
        <f>E17*$K$11</f>
        <v>150.92000000000004</v>
      </c>
      <c r="G19" s="24"/>
      <c r="H19" s="24"/>
      <c r="I19" s="24"/>
      <c r="J19" s="24"/>
    </row>
    <row r="20" spans="1:10" ht="21" customHeight="1" x14ac:dyDescent="0.25">
      <c r="A20" s="46" t="s">
        <v>15</v>
      </c>
      <c r="B20" s="46"/>
      <c r="C20" s="29">
        <v>1</v>
      </c>
      <c r="D20" s="14">
        <f>D21*$K$8</f>
        <v>420</v>
      </c>
      <c r="E20" s="14">
        <f>E21*$K$8</f>
        <v>294</v>
      </c>
      <c r="G20" s="24"/>
      <c r="H20" s="24"/>
      <c r="I20" s="24"/>
      <c r="J20" s="24"/>
    </row>
    <row r="21" spans="1:10" ht="21" customHeight="1" x14ac:dyDescent="0.25">
      <c r="A21" s="46"/>
      <c r="B21" s="46"/>
      <c r="C21" s="29">
        <v>2</v>
      </c>
      <c r="D21" s="15">
        <v>350</v>
      </c>
      <c r="E21" s="14">
        <f>D21*$M$6/100</f>
        <v>245</v>
      </c>
      <c r="G21" s="24"/>
      <c r="H21" s="24"/>
      <c r="I21" s="24"/>
      <c r="J21" s="24"/>
    </row>
    <row r="22" spans="1:10" ht="21" customHeight="1" x14ac:dyDescent="0.25">
      <c r="A22" s="46"/>
      <c r="B22" s="46"/>
      <c r="C22" s="29">
        <v>3</v>
      </c>
      <c r="D22" s="14">
        <f>D21*$K$10</f>
        <v>280</v>
      </c>
      <c r="E22" s="14">
        <f>E21*$K$10</f>
        <v>196</v>
      </c>
      <c r="G22" s="24"/>
      <c r="H22" s="24"/>
      <c r="I22" s="24"/>
      <c r="J22" s="24"/>
    </row>
    <row r="23" spans="1:10" ht="21" customHeight="1" x14ac:dyDescent="0.25">
      <c r="A23" s="46"/>
      <c r="B23" s="46"/>
      <c r="C23" s="29">
        <v>4</v>
      </c>
      <c r="D23" s="14">
        <f>D21*$K$11</f>
        <v>196.00000000000003</v>
      </c>
      <c r="E23" s="14">
        <f>E21*$K$11</f>
        <v>137.20000000000002</v>
      </c>
      <c r="G23" s="24"/>
      <c r="H23" s="24"/>
      <c r="I23" s="24"/>
      <c r="J23" s="24"/>
    </row>
    <row r="24" spans="1:10" ht="21" customHeight="1" x14ac:dyDescent="0.25">
      <c r="A24" s="46" t="s">
        <v>16</v>
      </c>
      <c r="B24" s="46"/>
      <c r="C24" s="29">
        <v>1</v>
      </c>
      <c r="D24" s="14">
        <f>D25*$K$8</f>
        <v>504</v>
      </c>
      <c r="E24" s="14">
        <f>E25*$K$8</f>
        <v>352.8</v>
      </c>
      <c r="G24" s="24"/>
      <c r="H24" s="24"/>
      <c r="I24" s="24"/>
      <c r="J24" s="24"/>
    </row>
    <row r="25" spans="1:10" ht="21" customHeight="1" x14ac:dyDescent="0.25">
      <c r="A25" s="46"/>
      <c r="B25" s="46"/>
      <c r="C25" s="29">
        <v>2</v>
      </c>
      <c r="D25" s="14">
        <f>D21*1.2</f>
        <v>420</v>
      </c>
      <c r="E25" s="14">
        <f>D25*$M$6/100</f>
        <v>294</v>
      </c>
      <c r="G25" s="24"/>
      <c r="H25" s="24"/>
      <c r="I25" s="24"/>
      <c r="J25" s="24"/>
    </row>
    <row r="26" spans="1:10" ht="21" customHeight="1" x14ac:dyDescent="0.25">
      <c r="A26" s="46"/>
      <c r="B26" s="46"/>
      <c r="C26" s="29">
        <v>3</v>
      </c>
      <c r="D26" s="14">
        <f>D25*$K$10</f>
        <v>336</v>
      </c>
      <c r="E26" s="14">
        <f>E25*$K$10</f>
        <v>235.20000000000002</v>
      </c>
      <c r="G26" s="24"/>
      <c r="H26" s="24"/>
      <c r="I26" s="24"/>
      <c r="J26" s="24"/>
    </row>
    <row r="27" spans="1:10" ht="21" customHeight="1" x14ac:dyDescent="0.25">
      <c r="A27" s="46"/>
      <c r="B27" s="46"/>
      <c r="C27" s="29">
        <v>4</v>
      </c>
      <c r="D27" s="14">
        <f>D25*$K$11</f>
        <v>235.20000000000002</v>
      </c>
      <c r="E27" s="14">
        <f>E25*$K$11</f>
        <v>164.64000000000001</v>
      </c>
      <c r="G27" s="24"/>
      <c r="H27" s="24"/>
      <c r="I27" s="24"/>
      <c r="J27" s="24"/>
    </row>
    <row r="28" spans="1:10" ht="21" customHeight="1" x14ac:dyDescent="0.25">
      <c r="A28" s="46" t="s">
        <v>17</v>
      </c>
      <c r="B28" s="46"/>
      <c r="C28" s="29">
        <v>1</v>
      </c>
      <c r="D28" s="14">
        <f>D29*$K$8</f>
        <v>546</v>
      </c>
      <c r="E28" s="14">
        <f>E29*$K$8</f>
        <v>382.2</v>
      </c>
      <c r="G28" s="24"/>
      <c r="H28" s="24"/>
      <c r="I28" s="24"/>
      <c r="J28" s="24"/>
    </row>
    <row r="29" spans="1:10" ht="21" customHeight="1" x14ac:dyDescent="0.25">
      <c r="A29" s="46"/>
      <c r="B29" s="46"/>
      <c r="C29" s="29">
        <v>2</v>
      </c>
      <c r="D29" s="14">
        <f>D21*1.3</f>
        <v>455</v>
      </c>
      <c r="E29" s="14">
        <f>D29*$M$6/100</f>
        <v>318.5</v>
      </c>
      <c r="G29" s="24"/>
      <c r="H29" s="24"/>
      <c r="I29" s="24"/>
      <c r="J29" s="24"/>
    </row>
    <row r="30" spans="1:10" ht="21" customHeight="1" x14ac:dyDescent="0.25">
      <c r="A30" s="46"/>
      <c r="B30" s="46"/>
      <c r="C30" s="29">
        <v>3</v>
      </c>
      <c r="D30" s="14">
        <f>D29*$K$10</f>
        <v>364</v>
      </c>
      <c r="E30" s="14">
        <f>E29*$K$10</f>
        <v>254.8</v>
      </c>
      <c r="G30" s="24"/>
      <c r="H30" s="24"/>
      <c r="I30" s="24"/>
      <c r="J30" s="24"/>
    </row>
    <row r="31" spans="1:10" ht="21" customHeight="1" x14ac:dyDescent="0.25">
      <c r="A31" s="46"/>
      <c r="B31" s="46"/>
      <c r="C31" s="29">
        <v>4</v>
      </c>
      <c r="D31" s="14">
        <f>D29*$K$11</f>
        <v>254.8</v>
      </c>
      <c r="E31" s="14">
        <f>E29*$K$11</f>
        <v>178.36</v>
      </c>
    </row>
    <row r="32" spans="1:10" x14ac:dyDescent="0.25">
      <c r="A32" s="51"/>
      <c r="B32" s="52"/>
      <c r="C32" s="52"/>
      <c r="D32" s="52"/>
      <c r="E32" s="53"/>
    </row>
    <row r="33" spans="1:6" ht="24" customHeight="1" x14ac:dyDescent="0.25">
      <c r="A33" s="51" t="s">
        <v>18</v>
      </c>
      <c r="B33" s="52"/>
      <c r="C33" s="53"/>
      <c r="D33" s="51" t="s">
        <v>11</v>
      </c>
      <c r="E33" s="53"/>
    </row>
    <row r="34" spans="1:6" x14ac:dyDescent="0.25">
      <c r="A34" s="54" t="s">
        <v>19</v>
      </c>
      <c r="B34" s="55"/>
      <c r="C34" s="56"/>
      <c r="D34" s="57">
        <f>E23</f>
        <v>137.20000000000002</v>
      </c>
      <c r="E34" s="58"/>
    </row>
    <row r="35" spans="1:6" x14ac:dyDescent="0.25">
      <c r="A35" s="59" t="s">
        <v>20</v>
      </c>
      <c r="B35" s="59"/>
      <c r="C35" s="59"/>
      <c r="D35" s="60">
        <v>5</v>
      </c>
      <c r="E35" s="60"/>
    </row>
    <row r="36" spans="1:6" s="23" customFormat="1" x14ac:dyDescent="0.3">
      <c r="A36" s="59" t="s">
        <v>21</v>
      </c>
      <c r="B36" s="59"/>
      <c r="C36" s="59"/>
      <c r="D36" s="61">
        <v>23</v>
      </c>
      <c r="E36" s="61"/>
    </row>
    <row r="37" spans="1:6" x14ac:dyDescent="0.25">
      <c r="A37" s="46" t="s">
        <v>22</v>
      </c>
      <c r="B37" s="46"/>
      <c r="C37" s="46"/>
      <c r="D37" s="60">
        <v>5</v>
      </c>
      <c r="E37" s="60"/>
    </row>
    <row r="38" spans="1:6" x14ac:dyDescent="0.25">
      <c r="A38" s="51"/>
      <c r="B38" s="52"/>
      <c r="C38" s="52"/>
      <c r="D38" s="52"/>
      <c r="E38" s="53"/>
    </row>
    <row r="39" spans="1:6" ht="24.75" customHeight="1" x14ac:dyDescent="0.25">
      <c r="A39" s="51" t="s">
        <v>18</v>
      </c>
      <c r="B39" s="52"/>
      <c r="C39" s="53"/>
      <c r="D39" s="51" t="s">
        <v>11</v>
      </c>
      <c r="E39" s="53"/>
    </row>
    <row r="40" spans="1:6" ht="41.25" customHeight="1" x14ac:dyDescent="0.25">
      <c r="A40" s="46" t="s">
        <v>23</v>
      </c>
      <c r="B40" s="46"/>
      <c r="C40" s="46"/>
      <c r="D40" s="29" t="s">
        <v>24</v>
      </c>
      <c r="E40" s="30">
        <v>38</v>
      </c>
    </row>
    <row r="41" spans="1:6" ht="27.75" customHeight="1" x14ac:dyDescent="0.25">
      <c r="A41" s="46" t="s">
        <v>23</v>
      </c>
      <c r="B41" s="46"/>
      <c r="C41" s="46"/>
      <c r="D41" s="29" t="s">
        <v>25</v>
      </c>
      <c r="E41" s="30">
        <v>45</v>
      </c>
    </row>
    <row r="42" spans="1:6" x14ac:dyDescent="0.25">
      <c r="A42" s="2"/>
      <c r="D42" s="2"/>
    </row>
    <row r="43" spans="1:6" x14ac:dyDescent="0.25">
      <c r="A43" s="18"/>
      <c r="B43" s="18"/>
      <c r="C43" s="18"/>
      <c r="D43" s="17"/>
    </row>
    <row r="44" spans="1:6" x14ac:dyDescent="0.25">
      <c r="A44" s="18"/>
      <c r="B44" s="18"/>
      <c r="C44" s="18"/>
      <c r="D44" s="18"/>
    </row>
    <row r="45" spans="1:6" ht="37.5" hidden="1" x14ac:dyDescent="0.25">
      <c r="F45" s="2" t="s">
        <v>37</v>
      </c>
    </row>
    <row r="46" spans="1:6" hidden="1" x14ac:dyDescent="0.3">
      <c r="A46" s="62" t="s">
        <v>36</v>
      </c>
      <c r="B46" s="62"/>
      <c r="C46" s="62"/>
      <c r="D46" s="62"/>
      <c r="E46" s="22">
        <v>1.92</v>
      </c>
      <c r="F46" s="24">
        <f>E46*455*1.2</f>
        <v>1048.32</v>
      </c>
    </row>
    <row r="47" spans="1:6" hidden="1" x14ac:dyDescent="0.25">
      <c r="A47" s="62" t="s">
        <v>36</v>
      </c>
      <c r="B47" s="62"/>
      <c r="C47" s="62"/>
      <c r="D47" s="62"/>
      <c r="E47" s="21">
        <v>3.42</v>
      </c>
      <c r="F47" s="24">
        <f>E47*455*1.2</f>
        <v>1867.3199999999997</v>
      </c>
    </row>
    <row r="48" spans="1:6" hidden="1" x14ac:dyDescent="0.25">
      <c r="A48" s="62">
        <v>25</v>
      </c>
      <c r="B48" s="62"/>
      <c r="C48" s="62"/>
      <c r="D48" s="62"/>
      <c r="E48" s="2">
        <v>1.8</v>
      </c>
      <c r="F48" s="24">
        <f>E48*385*1.2</f>
        <v>831.6</v>
      </c>
    </row>
    <row r="49" spans="1:6" hidden="1" x14ac:dyDescent="0.25">
      <c r="A49" s="62">
        <v>25</v>
      </c>
      <c r="B49" s="62"/>
      <c r="C49" s="62"/>
      <c r="D49" s="62"/>
      <c r="E49" s="2">
        <v>0.3</v>
      </c>
      <c r="F49" s="24">
        <f t="shared" ref="F49:F50" si="0">E49*385*1.2</f>
        <v>138.6</v>
      </c>
    </row>
    <row r="50" spans="1:6" hidden="1" x14ac:dyDescent="0.25">
      <c r="A50" s="62">
        <v>25</v>
      </c>
      <c r="B50" s="62"/>
      <c r="C50" s="62"/>
      <c r="D50" s="62"/>
      <c r="E50" s="2">
        <v>0.5</v>
      </c>
      <c r="F50" s="24">
        <f t="shared" si="0"/>
        <v>231</v>
      </c>
    </row>
    <row r="51" spans="1:6" hidden="1" x14ac:dyDescent="0.25">
      <c r="A51" s="7"/>
      <c r="B51" s="7"/>
      <c r="C51" s="7"/>
      <c r="D51" s="35"/>
      <c r="F51" s="24"/>
    </row>
    <row r="52" spans="1:6" hidden="1" x14ac:dyDescent="0.25">
      <c r="E52" s="2">
        <f>SUM(E46:E51)</f>
        <v>7.9399999999999995</v>
      </c>
      <c r="F52" s="24">
        <f>SUM(F46:F51)</f>
        <v>4116.8399999999992</v>
      </c>
    </row>
    <row r="53" spans="1:6" hidden="1" x14ac:dyDescent="0.25"/>
  </sheetData>
  <mergeCells count="33">
    <mergeCell ref="A50:D50"/>
    <mergeCell ref="A40:C40"/>
    <mergeCell ref="A41:C41"/>
    <mergeCell ref="A46:D46"/>
    <mergeCell ref="A47:D47"/>
    <mergeCell ref="A48:D48"/>
    <mergeCell ref="A49:D49"/>
    <mergeCell ref="A39:C39"/>
    <mergeCell ref="D39:E39"/>
    <mergeCell ref="A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E38"/>
    <mergeCell ref="R13:S13"/>
    <mergeCell ref="A28:B31"/>
    <mergeCell ref="D1:E1"/>
    <mergeCell ref="A8:E8"/>
    <mergeCell ref="A9:E9"/>
    <mergeCell ref="A10:E10"/>
    <mergeCell ref="A11:E11"/>
    <mergeCell ref="A14:B15"/>
    <mergeCell ref="C14:C15"/>
    <mergeCell ref="A16:B19"/>
    <mergeCell ref="A20:B23"/>
    <mergeCell ref="A24:B27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0"/>
  <sheetViews>
    <sheetView topLeftCell="A7" zoomScale="90" zoomScaleNormal="90" workbookViewId="0">
      <selection activeCell="D26" sqref="D26"/>
    </sheetView>
  </sheetViews>
  <sheetFormatPr defaultColWidth="9.140625" defaultRowHeight="18.75" x14ac:dyDescent="0.25"/>
  <cols>
    <col min="1" max="1" width="16" style="38" customWidth="1"/>
    <col min="2" max="2" width="17.28515625" style="2" customWidth="1"/>
    <col min="3" max="3" width="11" style="2" customWidth="1"/>
    <col min="4" max="4" width="36.28515625" style="9" customWidth="1"/>
    <col min="5" max="5" width="32.28515625" style="2" customWidth="1"/>
    <col min="6" max="6" width="0" style="2" hidden="1" customWidth="1"/>
    <col min="7" max="13" width="9.140625" style="2" hidden="1" customWidth="1"/>
    <col min="14" max="14" width="16.7109375" style="2" hidden="1" customWidth="1"/>
    <col min="15" max="21" width="9.140625" style="2" hidden="1" customWidth="1"/>
    <col min="22" max="16384" width="9.140625" style="2"/>
  </cols>
  <sheetData>
    <row r="1" spans="1:30" ht="21" hidden="1" customHeight="1" x14ac:dyDescent="0.3">
      <c r="D1" s="63" t="s">
        <v>44</v>
      </c>
      <c r="E1" s="63"/>
    </row>
    <row r="2" spans="1:30" ht="18" hidden="1" customHeight="1" x14ac:dyDescent="0.25">
      <c r="A2" s="2"/>
      <c r="D2" s="2"/>
      <c r="E2" s="3" t="s">
        <v>1</v>
      </c>
    </row>
    <row r="3" spans="1:30" ht="18" hidden="1" customHeight="1" x14ac:dyDescent="0.25">
      <c r="A3" s="2"/>
      <c r="D3" s="2"/>
      <c r="E3" s="3" t="s">
        <v>45</v>
      </c>
    </row>
    <row r="4" spans="1:30" ht="18" hidden="1" customHeight="1" x14ac:dyDescent="0.25">
      <c r="A4" s="2"/>
      <c r="D4" s="2"/>
      <c r="E4" s="3" t="s">
        <v>46</v>
      </c>
    </row>
    <row r="5" spans="1:30" ht="20.45" hidden="1" customHeight="1" x14ac:dyDescent="0.25">
      <c r="A5" s="2"/>
      <c r="D5" s="5"/>
      <c r="E5" s="3" t="s">
        <v>47</v>
      </c>
    </row>
    <row r="6" spans="1:30" hidden="1" x14ac:dyDescent="0.25">
      <c r="A6" s="2"/>
      <c r="D6" s="5"/>
      <c r="E6" s="6"/>
      <c r="M6" s="26">
        <v>70</v>
      </c>
      <c r="N6" s="28" t="s">
        <v>32</v>
      </c>
    </row>
    <row r="7" spans="1:30" ht="22.5" customHeight="1" x14ac:dyDescent="0.25">
      <c r="A7" s="45" t="s">
        <v>4</v>
      </c>
      <c r="B7" s="45"/>
      <c r="C7" s="45"/>
      <c r="D7" s="45"/>
      <c r="E7" s="45"/>
      <c r="J7" s="2" t="s">
        <v>31</v>
      </c>
      <c r="K7" s="2">
        <v>1.2</v>
      </c>
      <c r="N7" s="2" t="str">
        <f>A15</f>
        <v>до 25 мм</v>
      </c>
      <c r="O7" s="2">
        <v>1.1000000000000001</v>
      </c>
    </row>
    <row r="8" spans="1:30" ht="21" customHeight="1" x14ac:dyDescent="0.3">
      <c r="A8" s="48" t="s">
        <v>5</v>
      </c>
      <c r="B8" s="48"/>
      <c r="C8" s="48"/>
      <c r="D8" s="48"/>
      <c r="E8" s="48"/>
      <c r="J8" s="2" t="s">
        <v>30</v>
      </c>
      <c r="K8" s="2">
        <v>1</v>
      </c>
      <c r="N8" s="2" t="str">
        <f>A19</f>
        <v>25-30 мм</v>
      </c>
      <c r="O8" s="2">
        <v>1</v>
      </c>
    </row>
    <row r="9" spans="1:30" ht="26.25" customHeight="1" x14ac:dyDescent="0.25">
      <c r="A9" s="49" t="s">
        <v>6</v>
      </c>
      <c r="B9" s="49"/>
      <c r="C9" s="49"/>
      <c r="D9" s="49"/>
      <c r="E9" s="49"/>
      <c r="J9" s="2" t="s">
        <v>29</v>
      </c>
      <c r="K9" s="2">
        <v>0.8</v>
      </c>
      <c r="N9" s="2" t="str">
        <f>A23</f>
        <v>32-40 мм</v>
      </c>
      <c r="O9" s="2">
        <v>1.2</v>
      </c>
    </row>
    <row r="10" spans="1:30" ht="78.75" customHeight="1" x14ac:dyDescent="0.3">
      <c r="A10" s="45" t="s">
        <v>48</v>
      </c>
      <c r="B10" s="45"/>
      <c r="C10" s="45"/>
      <c r="D10" s="45"/>
      <c r="E10" s="45"/>
      <c r="J10" s="2" t="s">
        <v>28</v>
      </c>
      <c r="K10" s="2">
        <v>0.56000000000000005</v>
      </c>
      <c r="N10" s="2" t="str">
        <f>A27</f>
        <v>44 и более</v>
      </c>
      <c r="O10" s="2">
        <v>1.3</v>
      </c>
      <c r="AD10" s="40"/>
    </row>
    <row r="11" spans="1:30" x14ac:dyDescent="0.25">
      <c r="A11" s="49" t="s">
        <v>40</v>
      </c>
      <c r="B11" s="49"/>
      <c r="C11" s="49"/>
      <c r="D11" s="49"/>
      <c r="E11" s="49"/>
      <c r="G11" s="27"/>
      <c r="H11" s="27"/>
      <c r="I11" s="27"/>
    </row>
    <row r="12" spans="1:30" ht="22.5" customHeight="1" x14ac:dyDescent="0.25">
      <c r="A12" s="39"/>
      <c r="B12" s="39"/>
      <c r="C12" s="39"/>
      <c r="D12" s="4"/>
      <c r="E12" s="41" t="s">
        <v>41</v>
      </c>
      <c r="M12" s="26"/>
      <c r="N12" s="25" t="s">
        <v>27</v>
      </c>
      <c r="R12" s="45" t="s">
        <v>26</v>
      </c>
      <c r="S12" s="45"/>
    </row>
    <row r="13" spans="1:30" x14ac:dyDescent="0.25">
      <c r="A13" s="50" t="s">
        <v>9</v>
      </c>
      <c r="B13" s="50"/>
      <c r="C13" s="50" t="s">
        <v>10</v>
      </c>
      <c r="D13" s="37" t="s">
        <v>11</v>
      </c>
      <c r="E13" s="37" t="s">
        <v>11</v>
      </c>
    </row>
    <row r="14" spans="1:30" x14ac:dyDescent="0.25">
      <c r="A14" s="50"/>
      <c r="B14" s="50"/>
      <c r="C14" s="50"/>
      <c r="D14" s="12" t="s">
        <v>12</v>
      </c>
      <c r="E14" s="37" t="s">
        <v>13</v>
      </c>
      <c r="G14" s="24"/>
      <c r="H14" s="24"/>
      <c r="I14" s="24"/>
      <c r="J14" s="24"/>
    </row>
    <row r="15" spans="1:30" ht="26.25" customHeight="1" x14ac:dyDescent="0.25">
      <c r="A15" s="46" t="s">
        <v>14</v>
      </c>
      <c r="B15" s="46"/>
      <c r="C15" s="36">
        <v>1</v>
      </c>
      <c r="D15" s="14">
        <f>D16*$K$7</f>
        <v>346.5</v>
      </c>
      <c r="E15" s="14">
        <f>E16*$K$7</f>
        <v>242.54999999999998</v>
      </c>
      <c r="G15" s="24"/>
      <c r="H15" s="24"/>
      <c r="I15" s="24"/>
      <c r="J15" s="24"/>
    </row>
    <row r="16" spans="1:30" ht="25.5" customHeight="1" x14ac:dyDescent="0.25">
      <c r="A16" s="46"/>
      <c r="B16" s="46"/>
      <c r="C16" s="36">
        <v>2</v>
      </c>
      <c r="D16" s="14">
        <f>D20*1.1</f>
        <v>288.75</v>
      </c>
      <c r="E16" s="14">
        <f>D16*$M$6/100</f>
        <v>202.125</v>
      </c>
      <c r="G16" s="24"/>
      <c r="H16" s="24"/>
      <c r="I16" s="24"/>
      <c r="J16" s="24"/>
    </row>
    <row r="17" spans="1:10" ht="25.5" customHeight="1" x14ac:dyDescent="0.25">
      <c r="A17" s="46"/>
      <c r="B17" s="46"/>
      <c r="C17" s="36">
        <v>3</v>
      </c>
      <c r="D17" s="14">
        <f>D16*$K$9</f>
        <v>231</v>
      </c>
      <c r="E17" s="14">
        <f>E16*$K$9</f>
        <v>161.70000000000002</v>
      </c>
      <c r="G17" s="24"/>
      <c r="H17" s="24"/>
      <c r="I17" s="24"/>
      <c r="J17" s="24"/>
    </row>
    <row r="18" spans="1:10" ht="26.25" customHeight="1" x14ac:dyDescent="0.25">
      <c r="A18" s="46"/>
      <c r="B18" s="46"/>
      <c r="C18" s="36">
        <v>4</v>
      </c>
      <c r="D18" s="14">
        <f>D16*$K$10</f>
        <v>161.70000000000002</v>
      </c>
      <c r="E18" s="14">
        <f>E16*$K$10</f>
        <v>113.19000000000001</v>
      </c>
      <c r="G18" s="24"/>
      <c r="H18" s="24"/>
      <c r="I18" s="24">
        <f>D16*0.51</f>
        <v>147.26249999999999</v>
      </c>
      <c r="J18" s="24"/>
    </row>
    <row r="19" spans="1:10" ht="23.25" customHeight="1" x14ac:dyDescent="0.25">
      <c r="A19" s="46" t="s">
        <v>15</v>
      </c>
      <c r="B19" s="46"/>
      <c r="C19" s="36">
        <v>1</v>
      </c>
      <c r="D19" s="14">
        <f>D20*$K$7</f>
        <v>315</v>
      </c>
      <c r="E19" s="14">
        <f>E20*$K$7</f>
        <v>220.5</v>
      </c>
      <c r="G19" s="24"/>
      <c r="H19" s="24"/>
      <c r="I19" s="24"/>
      <c r="J19" s="24"/>
    </row>
    <row r="20" spans="1:10" ht="24" customHeight="1" x14ac:dyDescent="0.25">
      <c r="A20" s="46"/>
      <c r="B20" s="46"/>
      <c r="C20" s="36">
        <v>2</v>
      </c>
      <c r="D20" s="15">
        <v>262.5</v>
      </c>
      <c r="E20" s="14">
        <f>D20*$M$6/100</f>
        <v>183.75</v>
      </c>
      <c r="G20" s="24">
        <v>270</v>
      </c>
      <c r="H20" s="24">
        <f>D20/270</f>
        <v>0.97222222222222221</v>
      </c>
      <c r="I20" s="24"/>
      <c r="J20" s="24"/>
    </row>
    <row r="21" spans="1:10" ht="21.75" customHeight="1" x14ac:dyDescent="0.25">
      <c r="A21" s="46"/>
      <c r="B21" s="46"/>
      <c r="C21" s="36">
        <v>3</v>
      </c>
      <c r="D21" s="14">
        <f>D20*$K$9</f>
        <v>210</v>
      </c>
      <c r="E21" s="14">
        <f>E20*$K$9</f>
        <v>147</v>
      </c>
      <c r="G21" s="24"/>
      <c r="H21" s="24"/>
      <c r="I21" s="24"/>
      <c r="J21" s="24"/>
    </row>
    <row r="22" spans="1:10" ht="24" customHeight="1" x14ac:dyDescent="0.25">
      <c r="A22" s="46"/>
      <c r="B22" s="46"/>
      <c r="C22" s="36">
        <v>4</v>
      </c>
      <c r="D22" s="14">
        <f>D20*$K$10</f>
        <v>147</v>
      </c>
      <c r="E22" s="14">
        <f>E20*$K$10</f>
        <v>102.9</v>
      </c>
      <c r="G22" s="24"/>
      <c r="H22" s="24"/>
      <c r="I22" s="24">
        <f>D20*0.51</f>
        <v>133.875</v>
      </c>
      <c r="J22" s="24"/>
    </row>
    <row r="23" spans="1:10" ht="27" customHeight="1" x14ac:dyDescent="0.25">
      <c r="A23" s="46" t="s">
        <v>16</v>
      </c>
      <c r="B23" s="46"/>
      <c r="C23" s="36">
        <v>1</v>
      </c>
      <c r="D23" s="14">
        <f>D24*$K$7</f>
        <v>378</v>
      </c>
      <c r="E23" s="14">
        <f>E24*$K$7</f>
        <v>264.59999999999997</v>
      </c>
      <c r="G23" s="24"/>
      <c r="H23" s="24"/>
      <c r="I23" s="24"/>
      <c r="J23" s="24"/>
    </row>
    <row r="24" spans="1:10" ht="24" customHeight="1" x14ac:dyDescent="0.25">
      <c r="A24" s="46"/>
      <c r="B24" s="46"/>
      <c r="C24" s="36">
        <v>2</v>
      </c>
      <c r="D24" s="14">
        <f>D20*1.2</f>
        <v>315</v>
      </c>
      <c r="E24" s="14">
        <f>D24*$M$6/100</f>
        <v>220.5</v>
      </c>
      <c r="G24" s="24"/>
      <c r="H24" s="24"/>
      <c r="I24" s="24"/>
      <c r="J24" s="24"/>
    </row>
    <row r="25" spans="1:10" ht="25.5" customHeight="1" x14ac:dyDescent="0.25">
      <c r="A25" s="46"/>
      <c r="B25" s="46"/>
      <c r="C25" s="36">
        <v>3</v>
      </c>
      <c r="D25" s="14">
        <f>D24*$K$9</f>
        <v>252</v>
      </c>
      <c r="E25" s="14">
        <f>E24*$K$9</f>
        <v>176.4</v>
      </c>
      <c r="G25" s="24"/>
      <c r="H25" s="24"/>
      <c r="I25" s="24"/>
      <c r="J25" s="24"/>
    </row>
    <row r="26" spans="1:10" ht="23.25" customHeight="1" x14ac:dyDescent="0.25">
      <c r="A26" s="46"/>
      <c r="B26" s="46"/>
      <c r="C26" s="36">
        <v>4</v>
      </c>
      <c r="D26" s="14">
        <f>D24*$K$10</f>
        <v>176.4</v>
      </c>
      <c r="E26" s="14">
        <f>E24*$K$10</f>
        <v>123.48000000000002</v>
      </c>
      <c r="G26" s="24"/>
      <c r="H26" s="24"/>
      <c r="I26" s="24">
        <f>D24*0.51</f>
        <v>160.65</v>
      </c>
      <c r="J26" s="24"/>
    </row>
    <row r="27" spans="1:10" ht="24" customHeight="1" x14ac:dyDescent="0.25">
      <c r="A27" s="46" t="s">
        <v>17</v>
      </c>
      <c r="B27" s="46"/>
      <c r="C27" s="36">
        <v>1</v>
      </c>
      <c r="D27" s="14">
        <f>D28*$K$7</f>
        <v>409.5</v>
      </c>
      <c r="E27" s="14">
        <f>E28*$K$7</f>
        <v>286.64999999999998</v>
      </c>
      <c r="G27" s="24"/>
      <c r="H27" s="24"/>
      <c r="I27" s="24"/>
      <c r="J27" s="24"/>
    </row>
    <row r="28" spans="1:10" ht="23.25" customHeight="1" x14ac:dyDescent="0.25">
      <c r="A28" s="46"/>
      <c r="B28" s="46"/>
      <c r="C28" s="36">
        <v>2</v>
      </c>
      <c r="D28" s="14">
        <f>D20*1.3</f>
        <v>341.25</v>
      </c>
      <c r="E28" s="14">
        <f>D28*$M$6/100</f>
        <v>238.875</v>
      </c>
      <c r="G28" s="24"/>
      <c r="H28" s="24"/>
      <c r="I28" s="24"/>
      <c r="J28" s="24"/>
    </row>
    <row r="29" spans="1:10" ht="24" customHeight="1" x14ac:dyDescent="0.25">
      <c r="A29" s="46"/>
      <c r="B29" s="46"/>
      <c r="C29" s="36">
        <v>3</v>
      </c>
      <c r="D29" s="14">
        <f>D28*$K$9</f>
        <v>273</v>
      </c>
      <c r="E29" s="14">
        <f>E28*$K$9</f>
        <v>191.10000000000002</v>
      </c>
      <c r="G29" s="24"/>
      <c r="H29" s="24"/>
      <c r="I29" s="24"/>
      <c r="J29" s="24"/>
    </row>
    <row r="30" spans="1:10" ht="26.25" customHeight="1" x14ac:dyDescent="0.25">
      <c r="A30" s="46"/>
      <c r="B30" s="46"/>
      <c r="C30" s="36">
        <v>4</v>
      </c>
      <c r="D30" s="14">
        <f>D28*$K$10</f>
        <v>191.10000000000002</v>
      </c>
      <c r="E30" s="14">
        <f>E28*$K$10</f>
        <v>133.77000000000001</v>
      </c>
    </row>
    <row r="31" spans="1:10" ht="26.25" hidden="1" customHeight="1" x14ac:dyDescent="0.25">
      <c r="A31" s="51"/>
      <c r="B31" s="52"/>
      <c r="C31" s="52"/>
      <c r="D31" s="52"/>
      <c r="E31" s="53"/>
    </row>
    <row r="32" spans="1:10" ht="37.5" hidden="1" customHeight="1" x14ac:dyDescent="0.25">
      <c r="A32" s="65" t="s">
        <v>42</v>
      </c>
      <c r="B32" s="65"/>
      <c r="C32" s="65"/>
      <c r="D32" s="2"/>
      <c r="E32" s="2" t="s">
        <v>43</v>
      </c>
    </row>
    <row r="33" spans="1:5" ht="69.75" customHeight="1" x14ac:dyDescent="0.25">
      <c r="A33" s="66"/>
      <c r="B33" s="66"/>
      <c r="C33" s="66"/>
      <c r="D33" s="66"/>
      <c r="E33" s="66"/>
    </row>
    <row r="34" spans="1:5" x14ac:dyDescent="0.25">
      <c r="A34" s="42"/>
      <c r="B34" s="42"/>
      <c r="C34" s="42"/>
      <c r="D34" s="42"/>
      <c r="E34" s="43"/>
    </row>
    <row r="35" spans="1:5" ht="72" customHeight="1" x14ac:dyDescent="0.25">
      <c r="A35" s="66"/>
      <c r="B35" s="66"/>
      <c r="C35" s="66"/>
      <c r="D35" s="66"/>
      <c r="E35" s="66"/>
    </row>
    <row r="36" spans="1:5" x14ac:dyDescent="0.3">
      <c r="A36" s="64"/>
      <c r="B36" s="64"/>
      <c r="C36" s="64"/>
      <c r="D36" s="64"/>
      <c r="E36" s="44"/>
    </row>
    <row r="37" spans="1:5" x14ac:dyDescent="0.25">
      <c r="A37" s="20"/>
      <c r="B37" s="19"/>
      <c r="C37" s="19"/>
      <c r="D37" s="17"/>
    </row>
    <row r="38" spans="1:5" x14ac:dyDescent="0.25">
      <c r="A38" s="18"/>
      <c r="B38" s="18"/>
      <c r="C38" s="18"/>
      <c r="D38" s="17"/>
    </row>
    <row r="40" spans="1:5" x14ac:dyDescent="0.25">
      <c r="A40" s="2"/>
      <c r="D40" s="2"/>
    </row>
  </sheetData>
  <mergeCells count="18">
    <mergeCell ref="A36:D36"/>
    <mergeCell ref="R12:S12"/>
    <mergeCell ref="A13:B14"/>
    <mergeCell ref="C13:C14"/>
    <mergeCell ref="A15:B18"/>
    <mergeCell ref="A19:B22"/>
    <mergeCell ref="A23:B26"/>
    <mergeCell ref="A27:B30"/>
    <mergeCell ref="A31:E31"/>
    <mergeCell ref="A32:C32"/>
    <mergeCell ref="A33:E33"/>
    <mergeCell ref="A35:E35"/>
    <mergeCell ref="A11:E11"/>
    <mergeCell ref="D1:E1"/>
    <mergeCell ref="A7:E7"/>
    <mergeCell ref="A8:E8"/>
    <mergeCell ref="A9:E9"/>
    <mergeCell ref="A10:E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zoomScale="60" zoomScaleNormal="100" workbookViewId="0">
      <selection activeCell="E39" sqref="E39"/>
    </sheetView>
  </sheetViews>
  <sheetFormatPr defaultColWidth="9.140625" defaultRowHeight="18.75" x14ac:dyDescent="0.25"/>
  <cols>
    <col min="1" max="1" width="12.85546875" style="1" customWidth="1"/>
    <col min="2" max="2" width="17.28515625" style="2" customWidth="1"/>
    <col min="3" max="3" width="11" style="2" customWidth="1"/>
    <col min="4" max="4" width="32.5703125" style="9" customWidth="1"/>
    <col min="5" max="5" width="29.42578125" style="2" customWidth="1"/>
    <col min="6" max="8" width="9.140625" style="2"/>
    <col min="9" max="13" width="0" style="2" hidden="1" customWidth="1"/>
    <col min="14" max="14" width="16.7109375" style="2" hidden="1" customWidth="1"/>
    <col min="15" max="19" width="0" style="2" hidden="1" customWidth="1"/>
    <col min="20" max="16384" width="9.140625" style="2"/>
  </cols>
  <sheetData>
    <row r="1" spans="1:19" ht="21" customHeight="1" x14ac:dyDescent="0.25">
      <c r="D1" s="67" t="s">
        <v>34</v>
      </c>
      <c r="E1" s="67"/>
    </row>
    <row r="2" spans="1:19" ht="18" customHeight="1" x14ac:dyDescent="0.25">
      <c r="A2" s="2"/>
      <c r="D2" s="2"/>
      <c r="E2" s="3" t="s">
        <v>1</v>
      </c>
    </row>
    <row r="3" spans="1:19" ht="18" customHeight="1" x14ac:dyDescent="0.25">
      <c r="A3" s="2"/>
      <c r="D3" s="2"/>
      <c r="E3" s="3" t="s">
        <v>2</v>
      </c>
    </row>
    <row r="4" spans="1:19" ht="20.45" customHeight="1" x14ac:dyDescent="0.25">
      <c r="A4" s="2"/>
      <c r="D4" s="5"/>
      <c r="E4" s="3" t="s">
        <v>3</v>
      </c>
    </row>
    <row r="5" spans="1:19" x14ac:dyDescent="0.25">
      <c r="A5" s="2"/>
      <c r="D5" s="5"/>
      <c r="E5" s="6"/>
      <c r="M5" s="26">
        <v>70</v>
      </c>
      <c r="N5" s="28" t="s">
        <v>32</v>
      </c>
    </row>
    <row r="6" spans="1:19" x14ac:dyDescent="0.25">
      <c r="A6" s="7"/>
      <c r="B6" s="7"/>
      <c r="C6" s="7"/>
      <c r="D6" s="7"/>
      <c r="E6" s="7"/>
    </row>
    <row r="7" spans="1:19" ht="22.5" customHeight="1" x14ac:dyDescent="0.25">
      <c r="A7" s="45" t="s">
        <v>4</v>
      </c>
      <c r="B7" s="45"/>
      <c r="C7" s="45"/>
      <c r="D7" s="45"/>
      <c r="E7" s="45"/>
      <c r="J7" s="2" t="s">
        <v>31</v>
      </c>
      <c r="K7" s="2">
        <v>1.2</v>
      </c>
      <c r="N7" s="2" t="str">
        <f>A15</f>
        <v>до 25 мм</v>
      </c>
      <c r="O7" s="2">
        <v>1.1000000000000001</v>
      </c>
    </row>
    <row r="8" spans="1:19" ht="21" customHeight="1" x14ac:dyDescent="0.3">
      <c r="A8" s="48" t="s">
        <v>5</v>
      </c>
      <c r="B8" s="48"/>
      <c r="C8" s="48"/>
      <c r="D8" s="48"/>
      <c r="E8" s="48"/>
      <c r="J8" s="2" t="s">
        <v>30</v>
      </c>
      <c r="K8" s="2">
        <v>1</v>
      </c>
      <c r="N8" s="2" t="str">
        <f>A19</f>
        <v>25-30 мм</v>
      </c>
      <c r="O8" s="2">
        <v>1</v>
      </c>
    </row>
    <row r="9" spans="1:19" ht="14.45" customHeight="1" x14ac:dyDescent="0.25">
      <c r="A9" s="49" t="s">
        <v>6</v>
      </c>
      <c r="B9" s="49"/>
      <c r="C9" s="49"/>
      <c r="D9" s="49"/>
      <c r="E9" s="49"/>
      <c r="J9" s="2" t="s">
        <v>29</v>
      </c>
      <c r="K9" s="2">
        <v>0.8</v>
      </c>
      <c r="N9" s="2" t="str">
        <f>A23</f>
        <v>32-40 мм</v>
      </c>
      <c r="O9" s="2">
        <v>1.2</v>
      </c>
    </row>
    <row r="10" spans="1:19" x14ac:dyDescent="0.25">
      <c r="A10" s="49" t="s">
        <v>7</v>
      </c>
      <c r="B10" s="49"/>
      <c r="C10" s="49"/>
      <c r="D10" s="49"/>
      <c r="E10" s="49"/>
      <c r="J10" s="2" t="s">
        <v>28</v>
      </c>
      <c r="K10" s="2">
        <v>0.56000000000000005</v>
      </c>
      <c r="N10" s="2" t="str">
        <f>A27</f>
        <v>44 и более</v>
      </c>
      <c r="O10" s="2">
        <v>1.3</v>
      </c>
    </row>
    <row r="11" spans="1:19" ht="9.75" customHeight="1" x14ac:dyDescent="0.25">
      <c r="A11" s="8"/>
      <c r="B11" s="8"/>
      <c r="C11" s="8"/>
      <c r="E11" s="5"/>
      <c r="G11" s="27"/>
      <c r="H11" s="27"/>
      <c r="I11" s="27"/>
    </row>
    <row r="12" spans="1:19" ht="22.5" customHeight="1" x14ac:dyDescent="0.25">
      <c r="A12" s="8"/>
      <c r="B12" s="8"/>
      <c r="C12" s="8"/>
      <c r="D12" s="4"/>
      <c r="E12" s="10" t="s">
        <v>33</v>
      </c>
      <c r="M12" s="26"/>
      <c r="N12" s="25" t="s">
        <v>27</v>
      </c>
      <c r="R12" s="45" t="s">
        <v>26</v>
      </c>
      <c r="S12" s="45"/>
    </row>
    <row r="13" spans="1:19" x14ac:dyDescent="0.25">
      <c r="A13" s="50" t="s">
        <v>9</v>
      </c>
      <c r="B13" s="50"/>
      <c r="C13" s="50" t="s">
        <v>10</v>
      </c>
      <c r="D13" s="11" t="s">
        <v>11</v>
      </c>
      <c r="E13" s="11" t="s">
        <v>11</v>
      </c>
    </row>
    <row r="14" spans="1:19" x14ac:dyDescent="0.25">
      <c r="A14" s="50"/>
      <c r="B14" s="50"/>
      <c r="C14" s="50"/>
      <c r="D14" s="12" t="s">
        <v>12</v>
      </c>
      <c r="E14" s="11" t="s">
        <v>13</v>
      </c>
      <c r="G14" s="24"/>
      <c r="H14" s="24"/>
      <c r="I14" s="24"/>
      <c r="J14" s="24"/>
    </row>
    <row r="15" spans="1:19" ht="21" customHeight="1" x14ac:dyDescent="0.25">
      <c r="A15" s="46" t="s">
        <v>14</v>
      </c>
      <c r="B15" s="46"/>
      <c r="C15" s="13">
        <v>1</v>
      </c>
      <c r="D15" s="14">
        <f>D16*$K$7</f>
        <v>462.00000000000006</v>
      </c>
      <c r="E15" s="14">
        <f>E16*$K$7</f>
        <v>323.40000000000003</v>
      </c>
      <c r="G15" s="24"/>
      <c r="H15" s="24"/>
      <c r="I15" s="24"/>
      <c r="J15" s="24"/>
    </row>
    <row r="16" spans="1:19" ht="21" customHeight="1" x14ac:dyDescent="0.25">
      <c r="A16" s="46"/>
      <c r="B16" s="46"/>
      <c r="C16" s="13">
        <v>2</v>
      </c>
      <c r="D16" s="14">
        <f>D20*1.1</f>
        <v>385.00000000000006</v>
      </c>
      <c r="E16" s="14">
        <f>D16*$M$5/100</f>
        <v>269.50000000000006</v>
      </c>
      <c r="G16" s="24"/>
      <c r="H16" s="24"/>
      <c r="I16" s="24"/>
      <c r="J16" s="24"/>
    </row>
    <row r="17" spans="1:10" ht="21" customHeight="1" x14ac:dyDescent="0.25">
      <c r="A17" s="46"/>
      <c r="B17" s="46"/>
      <c r="C17" s="13">
        <v>3</v>
      </c>
      <c r="D17" s="14">
        <f>D16*$K$9</f>
        <v>308.00000000000006</v>
      </c>
      <c r="E17" s="14">
        <f>E16*$K$9</f>
        <v>215.60000000000005</v>
      </c>
      <c r="G17" s="24"/>
      <c r="H17" s="24"/>
      <c r="I17" s="24"/>
      <c r="J17" s="24"/>
    </row>
    <row r="18" spans="1:10" ht="21" customHeight="1" x14ac:dyDescent="0.25">
      <c r="A18" s="46"/>
      <c r="B18" s="46"/>
      <c r="C18" s="13">
        <v>4</v>
      </c>
      <c r="D18" s="14">
        <f>D16*$K$10</f>
        <v>215.60000000000005</v>
      </c>
      <c r="E18" s="14">
        <f>E16*$K$10</f>
        <v>150.92000000000004</v>
      </c>
      <c r="G18" s="24"/>
      <c r="H18" s="24"/>
      <c r="I18" s="24"/>
      <c r="J18" s="24"/>
    </row>
    <row r="19" spans="1:10" ht="21" customHeight="1" x14ac:dyDescent="0.25">
      <c r="A19" s="46" t="s">
        <v>15</v>
      </c>
      <c r="B19" s="46"/>
      <c r="C19" s="13">
        <v>1</v>
      </c>
      <c r="D19" s="14">
        <f>D20*$K$7</f>
        <v>420</v>
      </c>
      <c r="E19" s="14">
        <f>E20*$K$7</f>
        <v>294</v>
      </c>
      <c r="G19" s="24"/>
      <c r="H19" s="24"/>
      <c r="I19" s="24"/>
      <c r="J19" s="24"/>
    </row>
    <row r="20" spans="1:10" ht="21" customHeight="1" x14ac:dyDescent="0.25">
      <c r="A20" s="46"/>
      <c r="B20" s="46"/>
      <c r="C20" s="13">
        <v>2</v>
      </c>
      <c r="D20" s="15">
        <v>350</v>
      </c>
      <c r="E20" s="14">
        <f>D20*$M$5/100</f>
        <v>245</v>
      </c>
      <c r="G20" s="24"/>
      <c r="H20" s="24"/>
      <c r="I20" s="24"/>
      <c r="J20" s="24"/>
    </row>
    <row r="21" spans="1:10" ht="21" customHeight="1" x14ac:dyDescent="0.25">
      <c r="A21" s="46"/>
      <c r="B21" s="46"/>
      <c r="C21" s="13">
        <v>3</v>
      </c>
      <c r="D21" s="14">
        <f>D20*$K$9</f>
        <v>280</v>
      </c>
      <c r="E21" s="14">
        <f>E20*$K$9</f>
        <v>196</v>
      </c>
      <c r="G21" s="24"/>
      <c r="H21" s="24"/>
      <c r="I21" s="24"/>
      <c r="J21" s="24"/>
    </row>
    <row r="22" spans="1:10" ht="21" customHeight="1" x14ac:dyDescent="0.25">
      <c r="A22" s="46"/>
      <c r="B22" s="46"/>
      <c r="C22" s="13">
        <v>4</v>
      </c>
      <c r="D22" s="14">
        <f>D20*$K$10</f>
        <v>196.00000000000003</v>
      </c>
      <c r="E22" s="14">
        <f>E20*$K$10</f>
        <v>137.20000000000002</v>
      </c>
      <c r="G22" s="24"/>
      <c r="H22" s="24"/>
      <c r="I22" s="24"/>
      <c r="J22" s="24"/>
    </row>
    <row r="23" spans="1:10" ht="21" customHeight="1" x14ac:dyDescent="0.25">
      <c r="A23" s="46" t="s">
        <v>16</v>
      </c>
      <c r="B23" s="46"/>
      <c r="C23" s="13">
        <v>1</v>
      </c>
      <c r="D23" s="14">
        <f>D24*$K$7</f>
        <v>504</v>
      </c>
      <c r="E23" s="14">
        <f>E24*$K$7</f>
        <v>352.8</v>
      </c>
      <c r="G23" s="24"/>
      <c r="H23" s="24"/>
      <c r="I23" s="24"/>
      <c r="J23" s="24"/>
    </row>
    <row r="24" spans="1:10" ht="21" customHeight="1" x14ac:dyDescent="0.25">
      <c r="A24" s="46"/>
      <c r="B24" s="46"/>
      <c r="C24" s="13">
        <v>2</v>
      </c>
      <c r="D24" s="14">
        <f>D20*1.2</f>
        <v>420</v>
      </c>
      <c r="E24" s="14">
        <f>D24*$M$5/100</f>
        <v>294</v>
      </c>
      <c r="G24" s="24"/>
      <c r="H24" s="24"/>
      <c r="I24" s="24"/>
      <c r="J24" s="24"/>
    </row>
    <row r="25" spans="1:10" ht="21" customHeight="1" x14ac:dyDescent="0.25">
      <c r="A25" s="46"/>
      <c r="B25" s="46"/>
      <c r="C25" s="13">
        <v>3</v>
      </c>
      <c r="D25" s="14">
        <f>D24*$K$9</f>
        <v>336</v>
      </c>
      <c r="E25" s="14">
        <f>E24*$K$9</f>
        <v>235.20000000000002</v>
      </c>
      <c r="G25" s="24"/>
      <c r="H25" s="24"/>
      <c r="I25" s="24"/>
      <c r="J25" s="24"/>
    </row>
    <row r="26" spans="1:10" ht="21" customHeight="1" x14ac:dyDescent="0.25">
      <c r="A26" s="46"/>
      <c r="B26" s="46"/>
      <c r="C26" s="13">
        <v>4</v>
      </c>
      <c r="D26" s="14">
        <f>D24*$K$10</f>
        <v>235.20000000000002</v>
      </c>
      <c r="E26" s="14">
        <f>E24*$K$10</f>
        <v>164.64000000000001</v>
      </c>
      <c r="G26" s="24"/>
      <c r="H26" s="24"/>
      <c r="I26" s="24"/>
      <c r="J26" s="24"/>
    </row>
    <row r="27" spans="1:10" ht="21" customHeight="1" x14ac:dyDescent="0.25">
      <c r="A27" s="46" t="s">
        <v>17</v>
      </c>
      <c r="B27" s="46"/>
      <c r="C27" s="13">
        <v>1</v>
      </c>
      <c r="D27" s="14">
        <f>D28*$K$7</f>
        <v>546</v>
      </c>
      <c r="E27" s="14">
        <f>E28*$K$7</f>
        <v>382.2</v>
      </c>
      <c r="G27" s="24"/>
      <c r="H27" s="24"/>
      <c r="I27" s="24"/>
      <c r="J27" s="24"/>
    </row>
    <row r="28" spans="1:10" ht="21" customHeight="1" x14ac:dyDescent="0.25">
      <c r="A28" s="46"/>
      <c r="B28" s="46"/>
      <c r="C28" s="13">
        <v>2</v>
      </c>
      <c r="D28" s="14">
        <f>D20*1.3</f>
        <v>455</v>
      </c>
      <c r="E28" s="14">
        <f>D28*$M$5/100</f>
        <v>318.5</v>
      </c>
      <c r="G28" s="24"/>
      <c r="H28" s="24"/>
      <c r="I28" s="24"/>
      <c r="J28" s="24"/>
    </row>
    <row r="29" spans="1:10" ht="21" customHeight="1" x14ac:dyDescent="0.25">
      <c r="A29" s="46"/>
      <c r="B29" s="46"/>
      <c r="C29" s="13">
        <v>3</v>
      </c>
      <c r="D29" s="14">
        <f>D28*$K$9</f>
        <v>364</v>
      </c>
      <c r="E29" s="14">
        <f>E28*$K$9</f>
        <v>254.8</v>
      </c>
      <c r="G29" s="24"/>
      <c r="H29" s="24"/>
      <c r="I29" s="24"/>
      <c r="J29" s="24"/>
    </row>
    <row r="30" spans="1:10" ht="21" customHeight="1" x14ac:dyDescent="0.25">
      <c r="A30" s="46"/>
      <c r="B30" s="46"/>
      <c r="C30" s="13">
        <v>4</v>
      </c>
      <c r="D30" s="14">
        <f>D28*$K$10</f>
        <v>254.8</v>
      </c>
      <c r="E30" s="14">
        <f>E28*$K$10</f>
        <v>178.36</v>
      </c>
    </row>
    <row r="31" spans="1:10" x14ac:dyDescent="0.25">
      <c r="A31" s="51"/>
      <c r="B31" s="52"/>
      <c r="C31" s="52"/>
      <c r="D31" s="52"/>
      <c r="E31" s="53"/>
    </row>
    <row r="32" spans="1:10" x14ac:dyDescent="0.25">
      <c r="A32" s="51" t="s">
        <v>18</v>
      </c>
      <c r="B32" s="52"/>
      <c r="C32" s="53"/>
      <c r="D32" s="51" t="s">
        <v>11</v>
      </c>
      <c r="E32" s="53"/>
    </row>
    <row r="33" spans="1:5" x14ac:dyDescent="0.25">
      <c r="A33" s="54" t="s">
        <v>19</v>
      </c>
      <c r="B33" s="55"/>
      <c r="C33" s="56"/>
      <c r="D33" s="57">
        <f>E22</f>
        <v>137.20000000000002</v>
      </c>
      <c r="E33" s="58"/>
    </row>
    <row r="34" spans="1:5" x14ac:dyDescent="0.25">
      <c r="A34" s="59" t="s">
        <v>20</v>
      </c>
      <c r="B34" s="59"/>
      <c r="C34" s="59"/>
      <c r="D34" s="60">
        <v>5</v>
      </c>
      <c r="E34" s="60"/>
    </row>
    <row r="35" spans="1:5" s="23" customFormat="1" x14ac:dyDescent="0.3">
      <c r="A35" s="59" t="s">
        <v>21</v>
      </c>
      <c r="B35" s="59"/>
      <c r="C35" s="59"/>
      <c r="D35" s="61">
        <v>11</v>
      </c>
      <c r="E35" s="61"/>
    </row>
    <row r="36" spans="1:5" x14ac:dyDescent="0.25">
      <c r="A36" s="46" t="s">
        <v>22</v>
      </c>
      <c r="B36" s="46"/>
      <c r="C36" s="46"/>
      <c r="D36" s="60">
        <v>5</v>
      </c>
      <c r="E36" s="60"/>
    </row>
    <row r="37" spans="1:5" x14ac:dyDescent="0.25">
      <c r="A37" s="51"/>
      <c r="B37" s="52"/>
      <c r="C37" s="52"/>
      <c r="D37" s="52"/>
      <c r="E37" s="53"/>
    </row>
    <row r="38" spans="1:5" x14ac:dyDescent="0.25">
      <c r="A38" s="51" t="s">
        <v>18</v>
      </c>
      <c r="B38" s="52"/>
      <c r="C38" s="53"/>
      <c r="D38" s="51" t="s">
        <v>11</v>
      </c>
      <c r="E38" s="53"/>
    </row>
    <row r="39" spans="1:5" ht="41.25" customHeight="1" x14ac:dyDescent="0.25">
      <c r="A39" s="46" t="s">
        <v>23</v>
      </c>
      <c r="B39" s="46"/>
      <c r="C39" s="46"/>
      <c r="D39" s="13" t="s">
        <v>24</v>
      </c>
      <c r="E39" s="16">
        <v>25</v>
      </c>
    </row>
    <row r="40" spans="1:5" ht="31.5" customHeight="1" x14ac:dyDescent="0.25">
      <c r="A40" s="46" t="s">
        <v>23</v>
      </c>
      <c r="B40" s="46"/>
      <c r="C40" s="46"/>
      <c r="D40" s="13" t="s">
        <v>25</v>
      </c>
      <c r="E40" s="16">
        <v>32</v>
      </c>
    </row>
    <row r="41" spans="1:5" x14ac:dyDescent="0.25">
      <c r="A41" s="2"/>
      <c r="D41" s="2"/>
    </row>
    <row r="42" spans="1:5" x14ac:dyDescent="0.25">
      <c r="A42" s="18"/>
      <c r="B42" s="18"/>
      <c r="C42" s="18"/>
      <c r="D42" s="17"/>
    </row>
    <row r="43" spans="1:5" x14ac:dyDescent="0.25">
      <c r="A43" s="18"/>
      <c r="B43" s="18"/>
      <c r="C43" s="18"/>
      <c r="D43" s="18"/>
    </row>
    <row r="45" spans="1:5" x14ac:dyDescent="0.3">
      <c r="A45" s="68"/>
      <c r="B45" s="68"/>
      <c r="C45" s="68"/>
      <c r="D45" s="68"/>
      <c r="E45" s="22"/>
    </row>
    <row r="46" spans="1:5" x14ac:dyDescent="0.25">
      <c r="A46" s="69"/>
      <c r="B46" s="69"/>
      <c r="C46" s="69"/>
      <c r="D46" s="69"/>
      <c r="E46" s="21"/>
    </row>
    <row r="48" spans="1:5" x14ac:dyDescent="0.25">
      <c r="A48" s="20"/>
      <c r="B48" s="19"/>
      <c r="C48" s="19"/>
      <c r="D48" s="17"/>
    </row>
    <row r="49" spans="1:4" x14ac:dyDescent="0.25">
      <c r="A49" s="18"/>
      <c r="B49" s="18"/>
      <c r="C49" s="18"/>
      <c r="D49" s="17"/>
    </row>
  </sheetData>
  <mergeCells count="30">
    <mergeCell ref="A39:C39"/>
    <mergeCell ref="A40:C40"/>
    <mergeCell ref="A45:D45"/>
    <mergeCell ref="A46:D46"/>
    <mergeCell ref="A35:C35"/>
    <mergeCell ref="D35:E35"/>
    <mergeCell ref="A36:C36"/>
    <mergeCell ref="D36:E36"/>
    <mergeCell ref="A37:E37"/>
    <mergeCell ref="A38:C38"/>
    <mergeCell ref="D38:E38"/>
    <mergeCell ref="A34:C34"/>
    <mergeCell ref="D34:E34"/>
    <mergeCell ref="A13:B14"/>
    <mergeCell ref="C13:C14"/>
    <mergeCell ref="A15:B18"/>
    <mergeCell ref="A19:B22"/>
    <mergeCell ref="A23:B26"/>
    <mergeCell ref="A27:B30"/>
    <mergeCell ref="A31:E31"/>
    <mergeCell ref="A32:C32"/>
    <mergeCell ref="D32:E32"/>
    <mergeCell ref="A33:C33"/>
    <mergeCell ref="D33:E33"/>
    <mergeCell ref="R12:S12"/>
    <mergeCell ref="D1:E1"/>
    <mergeCell ref="A7:E7"/>
    <mergeCell ref="A8:E8"/>
    <mergeCell ref="A9:E9"/>
    <mergeCell ref="A10:E10"/>
  </mergeCells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40"/>
    </sheetView>
  </sheetViews>
  <sheetFormatPr defaultRowHeight="15" x14ac:dyDescent="0.25"/>
  <cols>
    <col min="2" max="2" width="9.140625" customWidth="1"/>
    <col min="4" max="5" width="9.140625" customWidth="1"/>
  </cols>
  <sheetData>
    <row r="1" spans="1:5" ht="18.75" x14ac:dyDescent="0.25">
      <c r="A1" s="1"/>
      <c r="B1" s="2"/>
      <c r="C1" s="2"/>
      <c r="D1" s="67" t="s">
        <v>0</v>
      </c>
      <c r="E1" s="67"/>
    </row>
    <row r="2" spans="1:5" ht="18.75" x14ac:dyDescent="0.25">
      <c r="A2" s="2"/>
      <c r="B2" s="2"/>
      <c r="C2" s="2"/>
      <c r="D2" s="2"/>
      <c r="E2" s="3" t="s">
        <v>1</v>
      </c>
    </row>
    <row r="3" spans="1:5" ht="18.75" x14ac:dyDescent="0.25">
      <c r="A3" s="2"/>
      <c r="B3" s="2"/>
      <c r="C3" s="2"/>
      <c r="D3" s="2"/>
      <c r="E3" s="3" t="s">
        <v>2</v>
      </c>
    </row>
    <row r="4" spans="1:5" ht="18.75" x14ac:dyDescent="0.25">
      <c r="A4" s="2"/>
      <c r="B4" s="2"/>
      <c r="C4" s="2"/>
      <c r="D4" s="4"/>
      <c r="E4" s="3" t="s">
        <v>3</v>
      </c>
    </row>
    <row r="5" spans="1:5" ht="18.75" x14ac:dyDescent="0.25">
      <c r="A5" s="2"/>
      <c r="B5" s="2"/>
      <c r="C5" s="2"/>
      <c r="D5" s="5"/>
      <c r="E5" s="6"/>
    </row>
    <row r="6" spans="1:5" ht="18.75" x14ac:dyDescent="0.25">
      <c r="A6" s="7"/>
      <c r="B6" s="7"/>
      <c r="C6" s="7"/>
      <c r="D6" s="7"/>
      <c r="E6" s="7"/>
    </row>
    <row r="7" spans="1:5" ht="18.75" x14ac:dyDescent="0.25">
      <c r="A7" s="45" t="s">
        <v>4</v>
      </c>
      <c r="B7" s="45"/>
      <c r="C7" s="45"/>
      <c r="D7" s="45"/>
      <c r="E7" s="45"/>
    </row>
    <row r="8" spans="1:5" ht="18.75" x14ac:dyDescent="0.3">
      <c r="A8" s="48" t="s">
        <v>5</v>
      </c>
      <c r="B8" s="48"/>
      <c r="C8" s="48"/>
      <c r="D8" s="48"/>
      <c r="E8" s="48"/>
    </row>
    <row r="9" spans="1:5" ht="18.75" x14ac:dyDescent="0.25">
      <c r="A9" s="49" t="s">
        <v>6</v>
      </c>
      <c r="B9" s="49"/>
      <c r="C9" s="49"/>
      <c r="D9" s="49"/>
      <c r="E9" s="49"/>
    </row>
    <row r="10" spans="1:5" ht="18.75" x14ac:dyDescent="0.25">
      <c r="A10" s="49" t="s">
        <v>7</v>
      </c>
      <c r="B10" s="49"/>
      <c r="C10" s="49"/>
      <c r="D10" s="49"/>
      <c r="E10" s="49"/>
    </row>
    <row r="11" spans="1:5" ht="18.75" x14ac:dyDescent="0.25">
      <c r="A11" s="8"/>
      <c r="B11" s="8"/>
      <c r="C11" s="8"/>
      <c r="D11" s="9"/>
      <c r="E11" s="5"/>
    </row>
    <row r="12" spans="1:5" ht="38.25" x14ac:dyDescent="0.25">
      <c r="A12" s="8"/>
      <c r="B12" s="8"/>
      <c r="C12" s="8"/>
      <c r="D12" s="4"/>
      <c r="E12" s="10" t="s">
        <v>8</v>
      </c>
    </row>
    <row r="13" spans="1:5" ht="78.75" x14ac:dyDescent="0.25">
      <c r="A13" s="50" t="s">
        <v>9</v>
      </c>
      <c r="B13" s="50"/>
      <c r="C13" s="50" t="s">
        <v>10</v>
      </c>
      <c r="D13" s="11" t="s">
        <v>11</v>
      </c>
      <c r="E13" s="11" t="s">
        <v>11</v>
      </c>
    </row>
    <row r="14" spans="1:5" ht="31.5" x14ac:dyDescent="0.25">
      <c r="A14" s="50"/>
      <c r="B14" s="50"/>
      <c r="C14" s="50"/>
      <c r="D14" s="12" t="s">
        <v>12</v>
      </c>
      <c r="E14" s="11" t="s">
        <v>13</v>
      </c>
    </row>
    <row r="15" spans="1:5" ht="18.75" x14ac:dyDescent="0.25">
      <c r="A15" s="46" t="s">
        <v>14</v>
      </c>
      <c r="B15" s="46"/>
      <c r="C15" s="13">
        <v>1</v>
      </c>
      <c r="D15" s="14">
        <f>D16*$K$7</f>
        <v>0</v>
      </c>
      <c r="E15" s="14">
        <f>E16*$K$7</f>
        <v>0</v>
      </c>
    </row>
    <row r="16" spans="1:5" ht="18.75" x14ac:dyDescent="0.25">
      <c r="A16" s="46"/>
      <c r="B16" s="46"/>
      <c r="C16" s="13">
        <v>2</v>
      </c>
      <c r="D16" s="14">
        <f>D20*1.1</f>
        <v>297</v>
      </c>
      <c r="E16" s="14">
        <f>D16*$M$5/100</f>
        <v>0</v>
      </c>
    </row>
    <row r="17" spans="1:5" ht="18.75" x14ac:dyDescent="0.25">
      <c r="A17" s="46"/>
      <c r="B17" s="46"/>
      <c r="C17" s="13">
        <v>3</v>
      </c>
      <c r="D17" s="14">
        <f>D16*$K$9</f>
        <v>0</v>
      </c>
      <c r="E17" s="14">
        <f>E16*$K$9</f>
        <v>0</v>
      </c>
    </row>
    <row r="18" spans="1:5" ht="18.75" x14ac:dyDescent="0.25">
      <c r="A18" s="46"/>
      <c r="B18" s="46"/>
      <c r="C18" s="13">
        <v>4</v>
      </c>
      <c r="D18" s="14">
        <f>D16*$K$10</f>
        <v>0</v>
      </c>
      <c r="E18" s="14">
        <f>E16*$K$10</f>
        <v>0</v>
      </c>
    </row>
    <row r="19" spans="1:5" ht="18.75" x14ac:dyDescent="0.25">
      <c r="A19" s="46" t="s">
        <v>15</v>
      </c>
      <c r="B19" s="46"/>
      <c r="C19" s="13">
        <v>1</v>
      </c>
      <c r="D19" s="14">
        <f>D20*$K$7</f>
        <v>0</v>
      </c>
      <c r="E19" s="14">
        <f>E20*$K$7</f>
        <v>0</v>
      </c>
    </row>
    <row r="20" spans="1:5" ht="18.75" x14ac:dyDescent="0.25">
      <c r="A20" s="46"/>
      <c r="B20" s="46"/>
      <c r="C20" s="13">
        <v>2</v>
      </c>
      <c r="D20" s="15">
        <v>270</v>
      </c>
      <c r="E20" s="14">
        <f>D20*$M$5/100</f>
        <v>0</v>
      </c>
    </row>
    <row r="21" spans="1:5" ht="18.75" x14ac:dyDescent="0.25">
      <c r="A21" s="46"/>
      <c r="B21" s="46"/>
      <c r="C21" s="13">
        <v>3</v>
      </c>
      <c r="D21" s="14">
        <f>D20*$K$9</f>
        <v>0</v>
      </c>
      <c r="E21" s="14">
        <f>E20*$K$9</f>
        <v>0</v>
      </c>
    </row>
    <row r="22" spans="1:5" ht="18.75" x14ac:dyDescent="0.25">
      <c r="A22" s="46"/>
      <c r="B22" s="46"/>
      <c r="C22" s="13">
        <v>4</v>
      </c>
      <c r="D22" s="14">
        <f>D20*$K$10</f>
        <v>0</v>
      </c>
      <c r="E22" s="14">
        <f>E20*$K$10</f>
        <v>0</v>
      </c>
    </row>
    <row r="23" spans="1:5" ht="18.75" x14ac:dyDescent="0.25">
      <c r="A23" s="46" t="s">
        <v>16</v>
      </c>
      <c r="B23" s="46"/>
      <c r="C23" s="13">
        <v>1</v>
      </c>
      <c r="D23" s="14">
        <f>D24*$K$7</f>
        <v>0</v>
      </c>
      <c r="E23" s="14">
        <f>E24*$K$7</f>
        <v>0</v>
      </c>
    </row>
    <row r="24" spans="1:5" ht="18.75" x14ac:dyDescent="0.25">
      <c r="A24" s="46"/>
      <c r="B24" s="46"/>
      <c r="C24" s="13">
        <v>2</v>
      </c>
      <c r="D24" s="14">
        <f>D20*1.2</f>
        <v>324</v>
      </c>
      <c r="E24" s="14">
        <f>D24*$M$5/100</f>
        <v>0</v>
      </c>
    </row>
    <row r="25" spans="1:5" ht="18.75" x14ac:dyDescent="0.25">
      <c r="A25" s="46"/>
      <c r="B25" s="46"/>
      <c r="C25" s="13">
        <v>3</v>
      </c>
      <c r="D25" s="14">
        <f>D24*$K$9</f>
        <v>0</v>
      </c>
      <c r="E25" s="14">
        <f>E24*$K$9</f>
        <v>0</v>
      </c>
    </row>
    <row r="26" spans="1:5" ht="18.75" x14ac:dyDescent="0.25">
      <c r="A26" s="46"/>
      <c r="B26" s="46"/>
      <c r="C26" s="13">
        <v>4</v>
      </c>
      <c r="D26" s="14">
        <f>D24*$K$10</f>
        <v>0</v>
      </c>
      <c r="E26" s="14">
        <f>E24*$K$10</f>
        <v>0</v>
      </c>
    </row>
    <row r="27" spans="1:5" ht="18.75" x14ac:dyDescent="0.25">
      <c r="A27" s="46" t="s">
        <v>17</v>
      </c>
      <c r="B27" s="46"/>
      <c r="C27" s="13">
        <v>1</v>
      </c>
      <c r="D27" s="14">
        <f>D28*$K$7</f>
        <v>0</v>
      </c>
      <c r="E27" s="14">
        <f>E28*$K$7</f>
        <v>0</v>
      </c>
    </row>
    <row r="28" spans="1:5" ht="18.75" x14ac:dyDescent="0.25">
      <c r="A28" s="46"/>
      <c r="B28" s="46"/>
      <c r="C28" s="13">
        <v>2</v>
      </c>
      <c r="D28" s="14">
        <f>D20*1.3</f>
        <v>351</v>
      </c>
      <c r="E28" s="14">
        <f>D28*$M$5/100</f>
        <v>0</v>
      </c>
    </row>
    <row r="29" spans="1:5" ht="18.75" x14ac:dyDescent="0.25">
      <c r="A29" s="46"/>
      <c r="B29" s="46"/>
      <c r="C29" s="13">
        <v>3</v>
      </c>
      <c r="D29" s="14">
        <f>D28*$K$9</f>
        <v>0</v>
      </c>
      <c r="E29" s="14">
        <f>E28*$K$9</f>
        <v>0</v>
      </c>
    </row>
    <row r="30" spans="1:5" ht="18.75" x14ac:dyDescent="0.25">
      <c r="A30" s="46"/>
      <c r="B30" s="46"/>
      <c r="C30" s="13">
        <v>4</v>
      </c>
      <c r="D30" s="14">
        <f>D28*$K$10</f>
        <v>0</v>
      </c>
      <c r="E30" s="14">
        <f>E28*$K$10</f>
        <v>0</v>
      </c>
    </row>
    <row r="31" spans="1:5" ht="18.75" x14ac:dyDescent="0.25">
      <c r="A31" s="51"/>
      <c r="B31" s="52"/>
      <c r="C31" s="52"/>
      <c r="D31" s="52"/>
      <c r="E31" s="53"/>
    </row>
    <row r="32" spans="1:5" ht="18.75" x14ac:dyDescent="0.25">
      <c r="A32" s="51" t="s">
        <v>18</v>
      </c>
      <c r="B32" s="52"/>
      <c r="C32" s="53"/>
      <c r="D32" s="51" t="s">
        <v>11</v>
      </c>
      <c r="E32" s="53"/>
    </row>
    <row r="33" spans="1:5" ht="18.75" x14ac:dyDescent="0.25">
      <c r="A33" s="54" t="s">
        <v>19</v>
      </c>
      <c r="B33" s="55"/>
      <c r="C33" s="56"/>
      <c r="D33" s="57">
        <f>E22</f>
        <v>0</v>
      </c>
      <c r="E33" s="58"/>
    </row>
    <row r="34" spans="1:5" ht="18.75" x14ac:dyDescent="0.25">
      <c r="A34" s="59" t="s">
        <v>20</v>
      </c>
      <c r="B34" s="59"/>
      <c r="C34" s="59"/>
      <c r="D34" s="60">
        <v>5</v>
      </c>
      <c r="E34" s="60"/>
    </row>
    <row r="35" spans="1:5" ht="18.75" x14ac:dyDescent="0.3">
      <c r="A35" s="59" t="s">
        <v>21</v>
      </c>
      <c r="B35" s="59"/>
      <c r="C35" s="59"/>
      <c r="D35" s="61">
        <v>11</v>
      </c>
      <c r="E35" s="61"/>
    </row>
    <row r="36" spans="1:5" ht="18.75" x14ac:dyDescent="0.25">
      <c r="A36" s="46" t="s">
        <v>22</v>
      </c>
      <c r="B36" s="46"/>
      <c r="C36" s="46"/>
      <c r="D36" s="60">
        <v>5</v>
      </c>
      <c r="E36" s="60"/>
    </row>
    <row r="37" spans="1:5" ht="18.75" x14ac:dyDescent="0.25">
      <c r="A37" s="51"/>
      <c r="B37" s="52"/>
      <c r="C37" s="52"/>
      <c r="D37" s="52"/>
      <c r="E37" s="53"/>
    </row>
    <row r="38" spans="1:5" ht="18.75" x14ac:dyDescent="0.25">
      <c r="A38" s="51" t="s">
        <v>18</v>
      </c>
      <c r="B38" s="52"/>
      <c r="C38" s="53"/>
      <c r="D38" s="51" t="s">
        <v>11</v>
      </c>
      <c r="E38" s="53"/>
    </row>
    <row r="39" spans="1:5" ht="150" x14ac:dyDescent="0.25">
      <c r="A39" s="46" t="s">
        <v>23</v>
      </c>
      <c r="B39" s="46"/>
      <c r="C39" s="46"/>
      <c r="D39" s="13" t="s">
        <v>24</v>
      </c>
      <c r="E39" s="16">
        <v>22</v>
      </c>
    </row>
    <row r="40" spans="1:5" ht="93.75" x14ac:dyDescent="0.25">
      <c r="A40" s="46" t="s">
        <v>23</v>
      </c>
      <c r="B40" s="46"/>
      <c r="C40" s="46"/>
      <c r="D40" s="13" t="s">
        <v>25</v>
      </c>
      <c r="E40" s="16">
        <v>30</v>
      </c>
    </row>
  </sheetData>
  <mergeCells count="27">
    <mergeCell ref="A32:C32"/>
    <mergeCell ref="D32:E32"/>
    <mergeCell ref="D1:E1"/>
    <mergeCell ref="A7:E7"/>
    <mergeCell ref="A8:E8"/>
    <mergeCell ref="A9:E9"/>
    <mergeCell ref="A10:E10"/>
    <mergeCell ref="A13:B14"/>
    <mergeCell ref="C13:C14"/>
    <mergeCell ref="A15:B18"/>
    <mergeCell ref="A19:B22"/>
    <mergeCell ref="A23:B26"/>
    <mergeCell ref="A27:B30"/>
    <mergeCell ref="A31:E31"/>
    <mergeCell ref="A33:C33"/>
    <mergeCell ref="D33:E33"/>
    <mergeCell ref="A34:C34"/>
    <mergeCell ref="D34:E34"/>
    <mergeCell ref="A35:C35"/>
    <mergeCell ref="D35:E35"/>
    <mergeCell ref="A40:C40"/>
    <mergeCell ref="A36:C36"/>
    <mergeCell ref="D36:E36"/>
    <mergeCell ref="A37:E37"/>
    <mergeCell ref="A38:C38"/>
    <mergeCell ref="D38:E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прайс на пило </vt:lpstr>
      <vt:lpstr>для ФИЗ.ЛИЦ  с 01.06.2022</vt:lpstr>
      <vt:lpstr> пило с 12.07</vt:lpstr>
      <vt:lpstr>Лист1</vt:lpstr>
      <vt:lpstr>' пило с 12.07'!Область_печати</vt:lpstr>
      <vt:lpstr>'прайс на пило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2021-08-27T11:48:14Z</cp:lastPrinted>
  <dcterms:created xsi:type="dcterms:W3CDTF">2021-03-15T13:18:39Z</dcterms:created>
  <dcterms:modified xsi:type="dcterms:W3CDTF">2022-06-03T12:54:08Z</dcterms:modified>
</cp:coreProperties>
</file>