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6" activeTab="10"/>
  </bookViews>
  <sheets>
    <sheet name="Земли ЛФ" sheetId="1" r:id="rId1"/>
    <sheet name="РПП, РГП" sheetId="2" r:id="rId2"/>
    <sheet name="Охрана леса, Лесовосстан." sheetId="3" r:id="rId3"/>
    <sheet name="Подсочка, охота" sheetId="4" r:id="rId4"/>
    <sheet name="Экономика, соцзащита, ОТ" sheetId="5" r:id="rId5"/>
    <sheet name="Инвазивные виды" sheetId="6" r:id="rId6"/>
    <sheet name="Биологическое разнообразие лесо" sheetId="7" r:id="rId7"/>
    <sheet name="Лист2" sheetId="8" state="hidden" r:id="rId8"/>
    <sheet name="Особо охраняемые 2019" sheetId="9" r:id="rId9"/>
    <sheet name="Особоохраняемые 2018" sheetId="10" r:id="rId10"/>
    <sheet name="Лист5" sheetId="11" r:id="rId11"/>
  </sheets>
  <definedNames/>
  <calcPr fullCalcOnLoad="1"/>
</workbook>
</file>

<file path=xl/sharedStrings.xml><?xml version="1.0" encoding="utf-8"?>
<sst xmlns="http://schemas.openxmlformats.org/spreadsheetml/2006/main" count="928" uniqueCount="513">
  <si>
    <t>%</t>
  </si>
  <si>
    <t>Земли лесного фонда, на которых ведется лесное хозяйство</t>
  </si>
  <si>
    <t>Год</t>
  </si>
  <si>
    <t>Общая площадь, га</t>
  </si>
  <si>
    <t>Покрытая лесом площадь, га</t>
  </si>
  <si>
    <t>мягколиственных *</t>
  </si>
  <si>
    <t>Площадь и доля спелых лесов</t>
  </si>
  <si>
    <t>всего</t>
  </si>
  <si>
    <t>хвойные</t>
  </si>
  <si>
    <t>твердолиственные</t>
  </si>
  <si>
    <t>мягколиственные</t>
  </si>
  <si>
    <t>га</t>
  </si>
  <si>
    <t>Общий запас, тыс.м3</t>
  </si>
  <si>
    <t>итого</t>
  </si>
  <si>
    <t>Молодняки</t>
  </si>
  <si>
    <t>Средневозрастные</t>
  </si>
  <si>
    <t>Приспевающие</t>
  </si>
  <si>
    <t>Спелые</t>
  </si>
  <si>
    <t>ИТОГО</t>
  </si>
  <si>
    <t>Изменения, тыс.м3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</si>
  <si>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</si>
  <si>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</si>
  <si>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</si>
  <si>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</si>
  <si>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</si>
  <si>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</si>
  <si>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</si>
  <si>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Средний запас,м3/га</t>
  </si>
  <si>
    <t>Изменения, м3/га</t>
  </si>
  <si>
    <t>Сосна</t>
  </si>
  <si>
    <t>Ель</t>
  </si>
  <si>
    <t>Береза</t>
  </si>
  <si>
    <t>Порода</t>
  </si>
  <si>
    <t>Итого</t>
  </si>
  <si>
    <t>Лесистость по районам, %</t>
  </si>
  <si>
    <t>Всего погибло лесов</t>
  </si>
  <si>
    <t>Причины, га</t>
  </si>
  <si>
    <t>пожары</t>
  </si>
  <si>
    <t>Площадь лесных культур и молодняков, поврежденных охотничьими и другими видами животных, га</t>
  </si>
  <si>
    <t>Водоохранные леса</t>
  </si>
  <si>
    <t>Защитные леса</t>
  </si>
  <si>
    <t>Леса, используемые в виде зеленых зон</t>
  </si>
  <si>
    <t>Леса, используемые в сан.-гигиенич. и оздоровительных целях</t>
  </si>
  <si>
    <t>Площадь лесов естественного происхождения, га</t>
  </si>
  <si>
    <t>Покрытая лесом площадь</t>
  </si>
  <si>
    <t>Хвойные</t>
  </si>
  <si>
    <t>Твердолиственные</t>
  </si>
  <si>
    <t>Мягколиственные</t>
  </si>
  <si>
    <t>1 кл.</t>
  </si>
  <si>
    <t>2 кл.</t>
  </si>
  <si>
    <t>участки лесного фонда, в отношении которых установлены запреты на те или иные виды лесопользования</t>
  </si>
  <si>
    <t>Площадь избыточно увлажненных земель, га</t>
  </si>
  <si>
    <t>Доля избыточно увлажненных земель, %</t>
  </si>
  <si>
    <t>5.1 Использование лесов, в целях рекреации, в том числе зеленых зон вокруг населенных пунктов</t>
  </si>
  <si>
    <t>Площадь лесов рекреационного назначения, га</t>
  </si>
  <si>
    <t>Итого:</t>
  </si>
  <si>
    <t>Количество случаев лесных пожаров, шт.</t>
  </si>
  <si>
    <t>Площадь одного пожара, га</t>
  </si>
  <si>
    <t>Объем незаконных рубок, м3</t>
  </si>
  <si>
    <t>Годы</t>
  </si>
  <si>
    <t>Мероприятие</t>
  </si>
  <si>
    <t>Устройство минполос, км</t>
  </si>
  <si>
    <t>Устройство противопожарных разрывов, км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</si>
  <si>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</si>
  <si>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</si>
  <si>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</si>
  <si>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</si>
  <si>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</si>
  <si>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</si>
  <si>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</si>
  <si>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</si>
  <si>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</si>
  <si>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</si>
  <si>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Наименование</t>
  </si>
  <si>
    <t>ПНВ</t>
  </si>
  <si>
    <t>ПХС 1 типа</t>
  </si>
  <si>
    <t>ПХС 2 типа</t>
  </si>
  <si>
    <t>ППИ</t>
  </si>
  <si>
    <t>план</t>
  </si>
  <si>
    <t>факт</t>
  </si>
  <si>
    <t>Лесовосстановление и лесоразведение</t>
  </si>
  <si>
    <t>лесные культуры</t>
  </si>
  <si>
    <t>естественное заращивание</t>
  </si>
  <si>
    <t>Площадь вырубок, га</t>
  </si>
  <si>
    <t>Лесокультурный фонд вырубок, га</t>
  </si>
  <si>
    <t>Создано лесных культур</t>
  </si>
  <si>
    <t>год</t>
  </si>
  <si>
    <t>площадь, га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</si>
  <si>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</si>
  <si>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</si>
  <si>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</si>
  <si>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</si>
  <si>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</si>
  <si>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Ольха ч.</t>
  </si>
  <si>
    <t>Клен</t>
  </si>
  <si>
    <t>Чистые лесные культуры</t>
  </si>
  <si>
    <t>Смешанные лесные культуры</t>
  </si>
  <si>
    <t>Площадь лесных культур на землях, вышедших из сельхозпользования, га</t>
  </si>
  <si>
    <t>Год вы-рубки</t>
  </si>
  <si>
    <t>Рубки ухода за лесом и другие рубки промежуточного пользования</t>
  </si>
  <si>
    <t xml:space="preserve">Технология заготовки древесины в ходе главного пользования </t>
  </si>
  <si>
    <t>тыс.м3</t>
  </si>
  <si>
    <t>Расчетная лесосека, тыс.м3</t>
  </si>
  <si>
    <t>расчетная лесосека, тыс.м3</t>
  </si>
  <si>
    <t>Факт. объем лесо-заготовок, тыс.м3</t>
  </si>
  <si>
    <t>факт. объем лесо-заготовок, тыс.м3</t>
  </si>
  <si>
    <t>1.33 Площади и запасы спелого леса *</t>
  </si>
  <si>
    <r>
      <t>запас, тыс. м</t>
    </r>
    <r>
      <rPr>
        <vertAlign val="superscript"/>
        <sz val="9"/>
        <rFont val="Arial"/>
        <family val="2"/>
      </rPr>
      <t>3</t>
    </r>
  </si>
  <si>
    <t xml:space="preserve">запас на 1 га </t>
  </si>
  <si>
    <t>факт.</t>
  </si>
  <si>
    <t>Намечено в подсочку лесоустройством, га</t>
  </si>
  <si>
    <t>Находится в подсочке</t>
  </si>
  <si>
    <t>% от намеченного лесоустройством</t>
  </si>
  <si>
    <t>Пользование участками лесного фонда для нужд охотничьего хозяйства</t>
  </si>
  <si>
    <t>Вид</t>
  </si>
  <si>
    <t>Лось</t>
  </si>
  <si>
    <t>Косуля</t>
  </si>
  <si>
    <t>Оптимальная численность, шт.</t>
  </si>
  <si>
    <t>Экономическая эффективность лесного комплекса</t>
  </si>
  <si>
    <r>
      <t>Объем заготовки, тыс.м</t>
    </r>
    <r>
      <rPr>
        <vertAlign val="superscript"/>
        <sz val="9"/>
        <rFont val="Arial"/>
        <family val="2"/>
      </rPr>
      <t>3</t>
    </r>
  </si>
  <si>
    <t xml:space="preserve"> Всего</t>
  </si>
  <si>
    <t>В том числе</t>
  </si>
  <si>
    <t>тыс. дол.</t>
  </si>
  <si>
    <r>
      <t>м</t>
    </r>
    <r>
      <rPr>
        <vertAlign val="superscript"/>
        <sz val="9"/>
        <rFont val="Arial"/>
        <family val="2"/>
      </rPr>
      <t>3</t>
    </r>
  </si>
  <si>
    <t>Социальная защита работников лесного хозяйства</t>
  </si>
  <si>
    <t>из них имеет образование</t>
  </si>
  <si>
    <t>высшее</t>
  </si>
  <si>
    <t>среднее специальное</t>
  </si>
  <si>
    <t>среднее</t>
  </si>
  <si>
    <t>чел.</t>
  </si>
  <si>
    <t>Всего работни-ков</t>
  </si>
  <si>
    <t>Повышение квалификации и переподготовка кадров, чел.</t>
  </si>
  <si>
    <t>Численность лесной охраны</t>
  </si>
  <si>
    <t>Укомплектованность, %</t>
  </si>
  <si>
    <t>норм.</t>
  </si>
  <si>
    <t>Охрана труда и техника безопасности</t>
  </si>
  <si>
    <t>Охрана леса</t>
  </si>
  <si>
    <t>доля от покрытой лесом площади, %</t>
  </si>
  <si>
    <t>избыт. увлажне-ние</t>
  </si>
  <si>
    <t>процент, %</t>
  </si>
  <si>
    <t>А5, В4, В5, С4, С5, D4, D5) и земель под водой</t>
  </si>
  <si>
    <t>Средн. %</t>
  </si>
  <si>
    <t>корневой губки)</t>
  </si>
  <si>
    <t>Площадь лесных культур в очагах корневой губки, га</t>
  </si>
  <si>
    <t>Площадь лесных культур на ООПТ, га</t>
  </si>
  <si>
    <t>Заготовка живицы, второстепенных лесных ресурсов и осуществление побочного</t>
  </si>
  <si>
    <t>пользования лесом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</si>
  <si>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</si>
  <si>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</si>
  <si>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болезней, промышл. выбросов и прочих факторов), и их доля от общей площади покрытых лесом земель *</t>
  </si>
  <si>
    <t>повреждение дикими животными</t>
  </si>
  <si>
    <t>Покрытые лесом земли, га</t>
  </si>
  <si>
    <t>Год заполнения</t>
  </si>
  <si>
    <t>Название лесхоза</t>
  </si>
  <si>
    <t>Общая площадь лесного фонда, га</t>
  </si>
  <si>
    <t>ветровалы и другие стихийные факторы</t>
  </si>
  <si>
    <t>Площадь ООПТ+ОЗУ, га</t>
  </si>
  <si>
    <t>Доля ООПТ+ОЗУ, %</t>
  </si>
  <si>
    <t>разнообразия (генетические резерваты, плюсовые насаждения, постоянные лесосеменные участки,</t>
  </si>
  <si>
    <t>плюсовые деревья, маточные плантации) и их состояние</t>
  </si>
  <si>
    <t>Площадь загрязненных радионуклидами земель, га</t>
  </si>
  <si>
    <t>Доля загрязненных земель от общей площади, %</t>
  </si>
  <si>
    <t>II</t>
  </si>
  <si>
    <t>III</t>
  </si>
  <si>
    <t>IV</t>
  </si>
  <si>
    <t>Iа</t>
  </si>
  <si>
    <t>Iб</t>
  </si>
  <si>
    <t>Распределение загрязненных территорий по зонам радиоактивного загрязнения, га</t>
  </si>
  <si>
    <t>объем, тыс.м3</t>
  </si>
  <si>
    <t>План</t>
  </si>
  <si>
    <t>Факт</t>
  </si>
  <si>
    <t>Выполнение плана, %</t>
  </si>
  <si>
    <t>ОСВ</t>
  </si>
  <si>
    <t>ПРЧ</t>
  </si>
  <si>
    <t>ПРХ</t>
  </si>
  <si>
    <t>ПРЖ</t>
  </si>
  <si>
    <t>ВСР</t>
  </si>
  <si>
    <t>РО и переформ.</t>
  </si>
  <si>
    <t>РР</t>
  </si>
  <si>
    <t>ССР</t>
  </si>
  <si>
    <t>Рубка</t>
  </si>
  <si>
    <t>Всего РУ</t>
  </si>
  <si>
    <t>Всего РПП</t>
  </si>
  <si>
    <t>РГП с сохранением подроста, га</t>
  </si>
  <si>
    <t>Несплошные РГП, га</t>
  </si>
  <si>
    <t>в т.ч. на одного работающего</t>
  </si>
  <si>
    <t>Заготовка древесных соков</t>
  </si>
  <si>
    <t>Заготовка дикораст. плодов, орехов, ягод, грибов</t>
  </si>
  <si>
    <t>Сенокошение</t>
  </si>
  <si>
    <t>Пастьба скота</t>
  </si>
  <si>
    <t>Размещение ульев и пасек</t>
  </si>
  <si>
    <t>Заготовка дикораст. раст., использ. в кач. лекарств., технич. и др. сырья</t>
  </si>
  <si>
    <t>Заготовка веток деревьев и бересты</t>
  </si>
  <si>
    <t>Заготовка деревьев новогодних</t>
  </si>
  <si>
    <t>Ед.изм.</t>
  </si>
  <si>
    <t>пожарные автоцистерны</t>
  </si>
  <si>
    <t>прицепные емкости</t>
  </si>
  <si>
    <t>мотопомпы</t>
  </si>
  <si>
    <t>ранцевые емкости</t>
  </si>
  <si>
    <t>в круглом виде</t>
  </si>
  <si>
    <t>продукция д/о</t>
  </si>
  <si>
    <t>содействие ест. возобн.</t>
  </si>
  <si>
    <t>Объем лесозаготовок по всем видам пользования</t>
  </si>
  <si>
    <t>Ежег. прирост, м3/га</t>
  </si>
  <si>
    <t>т</t>
  </si>
  <si>
    <t>шт</t>
  </si>
  <si>
    <t>в том числе:</t>
  </si>
  <si>
    <t>Вид пользования,
 в который переданы земли</t>
  </si>
  <si>
    <t>Решение о передаче 
земель в другой вид пользования</t>
  </si>
  <si>
    <t>лесных 
земель, га</t>
  </si>
  <si>
    <t>не лесных 
земель, га</t>
  </si>
  <si>
    <t>Принято,
 га</t>
  </si>
  <si>
    <t>Передано, 
га</t>
  </si>
  <si>
    <t>% от 
хвойных</t>
  </si>
  <si>
    <t>% от твердо
лиственных</t>
  </si>
  <si>
    <t>% от мягко
лиственных</t>
  </si>
  <si>
    <t>% от общей покрытой лесом</t>
  </si>
  <si>
    <r>
      <t>Объем переработки,    тыс. м</t>
    </r>
    <r>
      <rPr>
        <vertAlign val="superscript"/>
        <sz val="9"/>
        <rFont val="Arial"/>
        <family val="2"/>
      </rPr>
      <t>3</t>
    </r>
  </si>
  <si>
    <t>Объем реализации, тыс. м3</t>
  </si>
  <si>
    <t>остаток 
деловой др-ны</t>
  </si>
  <si>
    <t>% РУ от РПП</t>
  </si>
  <si>
    <t>Х</t>
  </si>
  <si>
    <t>Площадь лесов</t>
  </si>
  <si>
    <t>Вышло из подсочки и не вырублено на конец года, га</t>
  </si>
  <si>
    <t xml:space="preserve">Применяемые при подсочке стимуляторы выхода живицы: </t>
  </si>
  <si>
    <t>Израсходаванное количектво, кг / литры</t>
  </si>
  <si>
    <t>Наименование 
препарата</t>
  </si>
  <si>
    <t>Норма 
расхода по факту</t>
  </si>
  <si>
    <t>Норма 
расхода по реестру</t>
  </si>
  <si>
    <t>Охотничьи хозяйства на территории лесного фонда</t>
  </si>
  <si>
    <t>Принадлежность 
хозяйства</t>
  </si>
  <si>
    <t>Площадь 
хозяйства, тыс га</t>
  </si>
  <si>
    <t>лесные 
угодья</t>
  </si>
  <si>
    <t>полевые 
угодья</t>
  </si>
  <si>
    <t>водно-болотные 
угодья</t>
  </si>
  <si>
    <t>в том числе, тыс га</t>
  </si>
  <si>
    <t>4.7 Наличие объектов для поддержания генетического разнообразия</t>
  </si>
  <si>
    <t>ПЛСУ, га</t>
  </si>
  <si>
    <t>Генетические 
резерваты, га</t>
  </si>
  <si>
    <t>Плюсовые 
насаждения,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</si>
  <si>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</si>
  <si>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</si>
  <si>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</si>
  <si>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</si>
  <si>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t>100 га</t>
  </si>
  <si>
    <t>Средняя заработная плата работников, руб.</t>
  </si>
  <si>
    <t>Расходы на охрану труда,  руб.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</si>
  <si>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</si>
  <si>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</si>
  <si>
    <t>Расходы на подготовку, переподготовку кадров и повышение квалификации,  руб.</t>
  </si>
  <si>
    <t>болезни
и вредители
леса</t>
  </si>
  <si>
    <t xml:space="preserve">Сведения о приемке - передаче земель за </t>
  </si>
  <si>
    <r>
      <t xml:space="preserve">Спелые и </t>
    </r>
    <r>
      <rPr>
        <sz val="8"/>
        <rFont val="Arial Cyr"/>
        <family val="0"/>
      </rPr>
      <t>перестойные</t>
    </r>
  </si>
  <si>
    <t>Расчистка противопожарных разрывов, км.</t>
  </si>
  <si>
    <t>МЛХ</t>
  </si>
  <si>
    <t>УДП РБ</t>
  </si>
  <si>
    <t>Частное</t>
  </si>
  <si>
    <t xml:space="preserve"> РГОО "БООР"</t>
  </si>
  <si>
    <t>Менара</t>
  </si>
  <si>
    <t>Феразим</t>
  </si>
  <si>
    <t>1,2-2,4</t>
  </si>
  <si>
    <t>Колосаль Про</t>
  </si>
  <si>
    <t>Виал ТТ</t>
  </si>
  <si>
    <t>Максим</t>
  </si>
  <si>
    <t>Раек</t>
  </si>
  <si>
    <t>3,0-5,0</t>
  </si>
  <si>
    <t>береза карельская</t>
  </si>
  <si>
    <t>снеголом</t>
  </si>
  <si>
    <t>Лесничество</t>
  </si>
  <si>
    <t>квартал</t>
  </si>
  <si>
    <t>выдел</t>
  </si>
  <si>
    <t>площадь</t>
  </si>
  <si>
    <t>наименование вида</t>
  </si>
  <si>
    <t>принимаемые меры</t>
  </si>
  <si>
    <t>Борщевик Сосновского</t>
  </si>
  <si>
    <t>химобработка, выкашивание</t>
  </si>
  <si>
    <t>выкашивание</t>
  </si>
  <si>
    <t>Информация</t>
  </si>
  <si>
    <t>о мерах борьбы с инвазивными растениями в 2018-2019 гг.</t>
  </si>
  <si>
    <t>Численность, шт./добыто, шт.</t>
  </si>
  <si>
    <t>Заготовка меда</t>
  </si>
  <si>
    <t>Кабан</t>
  </si>
  <si>
    <t>Олень</t>
  </si>
  <si>
    <t>Бобр</t>
  </si>
  <si>
    <t>Тетерев</t>
  </si>
  <si>
    <t xml:space="preserve"> район</t>
  </si>
  <si>
    <t xml:space="preserve"> Доля покрытых лесом земель от общей площади лесного фонда *</t>
  </si>
  <si>
    <t xml:space="preserve"> Доля спелых лесов от общей площади покрытых лесом земель, в т.ч. хвойных, твердолиственных,</t>
  </si>
  <si>
    <t xml:space="preserve"> Общие и средние запасы на 1 га покрытых лесом земель по преобладающим породам и группам возраста *</t>
  </si>
  <si>
    <t xml:space="preserve"> Средняя протяженность лесных дорог на единицу площади лесного фонда, км/ 100 га</t>
  </si>
  <si>
    <t xml:space="preserve"> Лесистость территории административного района *</t>
  </si>
  <si>
    <t xml:space="preserve"> Перевод земель лесного фонда в другие виды землепользования</t>
  </si>
  <si>
    <t xml:space="preserve"> Общая площадь лесов, усыхающих или погибших под воздействием неблаг. факторов (пожаров, насекомых и </t>
  </si>
  <si>
    <t xml:space="preserve"> Площадь лесов, пострадавших от ветровалов и других стихийных факторов *</t>
  </si>
  <si>
    <t xml:space="preserve"> Площадь лесных культур и молодняков, поврежденных охотничьими и другими видами животных</t>
  </si>
  <si>
    <t xml:space="preserve"> Выделение земель лесного фонда, используемых для водоохранных целей *</t>
  </si>
  <si>
    <t xml:space="preserve"> Выделение земель лесного фонда, используемых в защитных целях *</t>
  </si>
  <si>
    <t>Выделение земель лесного фонда, используемых в санитарно-гигиенических и оздоровительных целях</t>
  </si>
  <si>
    <t xml:space="preserve"> Выделение земель лесного фонда, используемых в виде зеленых зон</t>
  </si>
  <si>
    <t xml:space="preserve"> Доля покрытых лесом земель естественного происхождения по основным лесообразующим породам *</t>
  </si>
  <si>
    <t xml:space="preserve"> Доля площадей, занимаемых хвойными, твердолиственными, мягколиственными породами</t>
  </si>
  <si>
    <t xml:space="preserve"> Распределения покрытых лесом земель по классам возраста (возрастная структура)</t>
  </si>
  <si>
    <t xml:space="preserve"> Суммарная площадь избыточно увлажненных лесных земель, болот (тип лесорастительных условий А4,</t>
  </si>
  <si>
    <t xml:space="preserve"> Особо охраняемые природные территории, особо защитные участки леса, ключевые биотопы и другие</t>
  </si>
  <si>
    <t xml:space="preserve"> Площадь земель лесного фонда, предназначенных для сохранения или поддержания генетического</t>
  </si>
  <si>
    <t xml:space="preserve"> Зонирование загрязненных территорий лесного фонда*</t>
  </si>
  <si>
    <t xml:space="preserve"> Объемы и интенсивность рубок ухода *</t>
  </si>
  <si>
    <t xml:space="preserve"> Общий объем рубок леса *</t>
  </si>
  <si>
    <t xml:space="preserve"> Общий объем главного пользования лесом *</t>
  </si>
  <si>
    <t xml:space="preserve"> Назначение рубок главного пользования с сохранением подроста, несплошных рубок</t>
  </si>
  <si>
    <t xml:space="preserve"> Учет лесных пожаров и лесонарушений *</t>
  </si>
  <si>
    <t>Профилактические мероприятия по охране леса</t>
  </si>
  <si>
    <t xml:space="preserve"> Численность и техническая оснащенность лесопожарных служб</t>
  </si>
  <si>
    <t>Проектирование лесных культур</t>
  </si>
  <si>
    <t>Выбор способа лесовосстановления</t>
  </si>
  <si>
    <t xml:space="preserve"> Способ лесовосстановления</t>
  </si>
  <si>
    <t>в том числе, га/%</t>
  </si>
  <si>
    <t xml:space="preserve"> Сроки лесовосстановления *</t>
  </si>
  <si>
    <t xml:space="preserve"> Создание лесных насаждений на землях, переданных в состав лесного фонда из с/х пользования</t>
  </si>
  <si>
    <t xml:space="preserve">  Средний класс пожарной опасности по лесхозу (согласно проекта лесоустройства)  </t>
  </si>
  <si>
    <t>Лесовосстановление на вырубках хвойных насаждений, пораженных корневыми гнилями (очагах</t>
  </si>
  <si>
    <t xml:space="preserve"> Проектирование лесных культур на особо охраняемых природных территориях *</t>
  </si>
  <si>
    <t xml:space="preserve"> Перечень применяемых средств защиты растений, в т.ч. гербицидов </t>
  </si>
  <si>
    <t>Назначение насаждений в подсочку, порядок их отвода, состояние сырьевой базы, соблюдение</t>
  </si>
  <si>
    <t>Год лесоустройства</t>
  </si>
  <si>
    <t xml:space="preserve">Наименование </t>
  </si>
  <si>
    <t xml:space="preserve"> Заготовка и реализация деловой древесины *</t>
  </si>
  <si>
    <t xml:space="preserve"> Экспорт лесной продукции</t>
  </si>
  <si>
    <t xml:space="preserve"> Оплата труда работников</t>
  </si>
  <si>
    <t xml:space="preserve"> Образовательный уровень работников</t>
  </si>
  <si>
    <t xml:space="preserve"> Повышение квалификации и переподготовка кадров всех звеньев *</t>
  </si>
  <si>
    <t xml:space="preserve"> Расходы на подготовку, переподготовку кадров и повышение квалификации</t>
  </si>
  <si>
    <t xml:space="preserve"> Расходы на охрану труда.</t>
  </si>
  <si>
    <t xml:space="preserve"> Укомплектованность кадрами лесной охраны</t>
  </si>
  <si>
    <t xml:space="preserve"> Расходы на безопасное выполнение работ в зонах радиационного загрязнения.</t>
  </si>
  <si>
    <t xml:space="preserve"> Затраты по обеспечению работников средствами индивидуальной защиты</t>
  </si>
  <si>
    <t>Количество несчастных случаев</t>
  </si>
  <si>
    <t xml:space="preserve">Год </t>
  </si>
  <si>
    <t>в том числе</t>
  </si>
  <si>
    <t>смертельных</t>
  </si>
  <si>
    <t>Всего, шт.</t>
  </si>
  <si>
    <t>тяжелых</t>
  </si>
  <si>
    <t>групповых</t>
  </si>
  <si>
    <t>не относящихся к тяжелым</t>
  </si>
  <si>
    <t>не производственных</t>
  </si>
  <si>
    <t>ГЛХУ "Чаусский лесхоз"</t>
  </si>
  <si>
    <t>2020г.</t>
  </si>
  <si>
    <t>гг по Чаусскому лесхозу</t>
  </si>
  <si>
    <t>в т.ч. с 1 га покрытой лесом площади, м3</t>
  </si>
  <si>
    <t>Процент от прироста, %</t>
  </si>
  <si>
    <t>постоянное</t>
  </si>
  <si>
    <t>Могилевский ОИК   №6-4 от 08.02.2017 г.</t>
  </si>
  <si>
    <t>Всего лесовосстановительных мероприятий, га/%</t>
  </si>
  <si>
    <t>Радомльское</t>
  </si>
  <si>
    <t xml:space="preserve"> выкашивание</t>
  </si>
  <si>
    <t>-</t>
  </si>
  <si>
    <t>75/16</t>
  </si>
  <si>
    <t>75/15</t>
  </si>
  <si>
    <t>70/12</t>
  </si>
  <si>
    <t>170/30</t>
  </si>
  <si>
    <t>170/34</t>
  </si>
  <si>
    <t>240/48</t>
  </si>
  <si>
    <t>3/11</t>
  </si>
  <si>
    <t>1/18</t>
  </si>
  <si>
    <t>4/11</t>
  </si>
  <si>
    <t>20/0</t>
  </si>
  <si>
    <t>35/0</t>
  </si>
  <si>
    <t>36/0</t>
  </si>
  <si>
    <t>80/28</t>
  </si>
  <si>
    <t>80/11</t>
  </si>
  <si>
    <t>120/24</t>
  </si>
  <si>
    <t>205/5</t>
  </si>
  <si>
    <t>210/1</t>
  </si>
  <si>
    <t xml:space="preserve"> Численность диких животных </t>
  </si>
  <si>
    <t>Чаусский ЛОХ</t>
  </si>
  <si>
    <t>246/100</t>
  </si>
  <si>
    <t>340/100</t>
  </si>
  <si>
    <t>405/100</t>
  </si>
  <si>
    <t>Липа</t>
  </si>
  <si>
    <t xml:space="preserve"> Объемы заготовки второстепенных лесных ресурсов и побочного пользования (силами ГЛХУ "Чаусский лесхоз")</t>
  </si>
  <si>
    <t>Биологическое разнообразие лесов</t>
  </si>
  <si>
    <t>ГЛХУ "Белыничский л-з"</t>
  </si>
  <si>
    <t>Наименование показателей</t>
  </si>
  <si>
    <t>Покрытые лесом земли</t>
  </si>
  <si>
    <t xml:space="preserve">В процентах от административно-территориальной единицы </t>
  </si>
  <si>
    <t>Итого по предприятию</t>
  </si>
  <si>
    <t>1.Экосистемное разнообразие</t>
  </si>
  <si>
    <t>1. Площадь лесов, предназначенных для сохранения биоразнообразия</t>
  </si>
  <si>
    <t>В том числе:</t>
  </si>
  <si>
    <t>1.1 Площадь особо охраняемых природных территорий</t>
  </si>
  <si>
    <t>Из них:</t>
  </si>
  <si>
    <t>1.1.1 Национальные парки</t>
  </si>
  <si>
    <t>1.1.2 Заповедники</t>
  </si>
  <si>
    <t>1.1.3 Заказники республиканского значения</t>
  </si>
  <si>
    <t>1.1.4 Заказники местного значения</t>
  </si>
  <si>
    <t>1.1.5 Памятники природы республиканского значения</t>
  </si>
  <si>
    <t>1.1.6 Памятники природы местного значения</t>
  </si>
  <si>
    <t>1.2 Площадь ОЗУ, выделенных в целях сохранения биоразнообразия</t>
  </si>
  <si>
    <t>1.3 Прочие</t>
  </si>
  <si>
    <t>1.4 Девственные леса</t>
  </si>
  <si>
    <t>2.Видовое разнообразие</t>
  </si>
  <si>
    <t>2.1 Породный состав лесов:</t>
  </si>
  <si>
    <t>Чистые насаждения (одна порода)</t>
  </si>
  <si>
    <t>Смешанные насаждения, всего</t>
  </si>
  <si>
    <t>в том числе: в составе 2-3 породы;</t>
  </si>
  <si>
    <t xml:space="preserve">                    в составе  4-5 пород;</t>
  </si>
  <si>
    <t xml:space="preserve">                    в составе  6-10 пород;</t>
  </si>
  <si>
    <t>2.2 Местные лесные древесные породы, находящиеся под угрозой исчезновения:</t>
  </si>
  <si>
    <t>Пихта белая</t>
  </si>
  <si>
    <t>Дуб скальный</t>
  </si>
  <si>
    <t>Вяз шершавый</t>
  </si>
  <si>
    <t>2.3 Интродуцированные древесные виды:</t>
  </si>
  <si>
    <t xml:space="preserve">   в качестве главной породы:</t>
  </si>
  <si>
    <t xml:space="preserve">       ель колючая, сизая</t>
  </si>
  <si>
    <t xml:space="preserve">       лжетсуга</t>
  </si>
  <si>
    <t xml:space="preserve">       лиственница широкочешуйчатая</t>
  </si>
  <si>
    <t xml:space="preserve">       сосна кедровая сибирская</t>
  </si>
  <si>
    <t xml:space="preserve">       сосна Веймутова</t>
  </si>
  <si>
    <t xml:space="preserve">       туя западная</t>
  </si>
  <si>
    <t xml:space="preserve">       можжевельник обыкновенный</t>
  </si>
  <si>
    <t xml:space="preserve">       можжевельник виргинский</t>
  </si>
  <si>
    <t xml:space="preserve">       тисс ягодный, европейский</t>
  </si>
  <si>
    <t xml:space="preserve">       бук лесной, европейский</t>
  </si>
  <si>
    <t xml:space="preserve">       дуб красный</t>
  </si>
  <si>
    <t xml:space="preserve">       клен полевой, поклен</t>
  </si>
  <si>
    <t xml:space="preserve">       клен ясенелистный, американский</t>
  </si>
  <si>
    <t xml:space="preserve">       клен ложноплатановый, явор, белый</t>
  </si>
  <si>
    <t xml:space="preserve">       конский каштан обыкновенный</t>
  </si>
  <si>
    <t xml:space="preserve">       липа крупнолистная</t>
  </si>
  <si>
    <t xml:space="preserve">       тополь бальзамический</t>
  </si>
  <si>
    <t xml:space="preserve">       тополь пирамидальный</t>
  </si>
  <si>
    <t xml:space="preserve">       черемуха Маака</t>
  </si>
  <si>
    <t xml:space="preserve">       ясень белый</t>
  </si>
  <si>
    <t xml:space="preserve">       ясень ланцетный, зеленый</t>
  </si>
  <si>
    <t xml:space="preserve">       ясень пенсильванский, пушистый</t>
  </si>
  <si>
    <t xml:space="preserve">   в составе насаждений:</t>
  </si>
  <si>
    <t>2.4 Инвазивные древесные виды:</t>
  </si>
  <si>
    <t xml:space="preserve">      акация белая </t>
  </si>
  <si>
    <t xml:space="preserve">      дуб красный</t>
  </si>
  <si>
    <t xml:space="preserve">      клен ясенелистный, американский</t>
  </si>
  <si>
    <t xml:space="preserve">      тополь канадский</t>
  </si>
  <si>
    <t>2.5 Площадь насаждений естественного происхождения</t>
  </si>
  <si>
    <t>3. Генетическое разнообразие</t>
  </si>
  <si>
    <t>3.1 Плюсовые деревья, шт</t>
  </si>
  <si>
    <t>3.2 Плюсовые насаждения</t>
  </si>
  <si>
    <t>3.3 Лесосеменные плантации</t>
  </si>
  <si>
    <t>3.4 Постоянные лесосеменные участки</t>
  </si>
  <si>
    <t>3.5 Маточные плантации плюсовых деревьев</t>
  </si>
  <si>
    <t>3.6 Архивы клонов плюсовых деревьев</t>
  </si>
  <si>
    <t>3.7 Испытательные культуры</t>
  </si>
  <si>
    <t>3.8 Географические культуры</t>
  </si>
  <si>
    <t>3.9 Лесные генетические резерваты</t>
  </si>
  <si>
    <t>3.10 Хозяйственные семенные насаждения</t>
  </si>
  <si>
    <t xml:space="preserve">                                          Сведения об особо охраняемых природных территориях</t>
  </si>
  <si>
    <t xml:space="preserve">                                                       и особо защитных участках леса</t>
  </si>
  <si>
    <t>Наименование территории</t>
  </si>
  <si>
    <t>из них исключен-ные из расчета главного пользова-ния</t>
  </si>
  <si>
    <r>
      <t>Запас, тыс. м</t>
    </r>
    <r>
      <rPr>
        <vertAlign val="superscript"/>
        <sz val="10"/>
        <rFont val="Arial CYR"/>
        <family val="2"/>
      </rPr>
      <t>3</t>
    </r>
  </si>
  <si>
    <t>в том числе спелых и перестой-ных</t>
  </si>
  <si>
    <t>всего исключен-ные из расчета главного пользова-ния</t>
  </si>
  <si>
    <t>из них спелые и перестой-ные</t>
  </si>
  <si>
    <t>1. Особо охраняемые природные территории</t>
  </si>
  <si>
    <t>1. Заповедники</t>
  </si>
  <si>
    <t>2. Национальные парки</t>
  </si>
  <si>
    <t>в том числе заповедная зона</t>
  </si>
  <si>
    <t>3. Заказники:</t>
  </si>
  <si>
    <t>республиканского значения</t>
  </si>
  <si>
    <t>из них: возможные для эксплуатации</t>
  </si>
  <si>
    <t>местного значения</t>
  </si>
  <si>
    <t xml:space="preserve">4. Памятники природы: </t>
  </si>
  <si>
    <t xml:space="preserve">Процент особо охраняемых природных территорий </t>
  </si>
  <si>
    <t>2. Особо защитные участки леса (далее - ОЗУ)</t>
  </si>
  <si>
    <t>5. Участки леса с наличием редких и находящихся под угрозой исчезновения диких животных и дикорастущих растений:</t>
  </si>
  <si>
    <t>животных</t>
  </si>
  <si>
    <t>птиц</t>
  </si>
  <si>
    <t>растений</t>
  </si>
  <si>
    <t>6. Участки леса с наличием реликтовых и интродуцированных пород</t>
  </si>
  <si>
    <t>7. Участки леса вокруг глухариных токов</t>
  </si>
  <si>
    <t>8. Полосы леса вокруг санаториев, домов отдыха, пансионатов, лагерей отдыха, туристических баз и других лечебных, санаторно-курортных, оздоровительных организаций</t>
  </si>
  <si>
    <t>9. Полосы леса вокруг населенных пунктов и территорий садоводческих товариществ</t>
  </si>
  <si>
    <t>10. Памятники природы местного значения</t>
  </si>
  <si>
    <t>11. Прибрежные полосы леса</t>
  </si>
  <si>
    <t>х</t>
  </si>
  <si>
    <t>12. Особо охраняемые части заказников</t>
  </si>
  <si>
    <t>13. Участки леса в оврагах и (или) балках, а также примыкающие к ним</t>
  </si>
  <si>
    <t>14. Участки леса в рекультивированных карьерах, а также примыкающие к ним</t>
  </si>
  <si>
    <t>15. Участки леса на крутых склонах</t>
  </si>
  <si>
    <t>16. Участки леса на легко размываемых и развеваемых землях (песках, торфяниках)</t>
  </si>
  <si>
    <t>17.Полосы леса, примыкающие к железнодорожным линиям  и республиканским  автомобильным дорогам</t>
  </si>
  <si>
    <t xml:space="preserve">18. Участки леса в поймах рек </t>
  </si>
  <si>
    <t>19. Участки леса, имеющие специальное назначение:</t>
  </si>
  <si>
    <t>эталонные насаждения</t>
  </si>
  <si>
    <t>плюсовые насаждения</t>
  </si>
  <si>
    <t>постоянные лесосеменные участки</t>
  </si>
  <si>
    <t>участки мониторинга лесов</t>
  </si>
  <si>
    <t>постоянные пробные площади</t>
  </si>
  <si>
    <t>участки насаждений-медоносов (липы)</t>
  </si>
  <si>
    <t>20. Участки леса генетических резерватов, научного и историко-культурного значения</t>
  </si>
  <si>
    <t>21. Участки леса в противоэрозионных лесах</t>
  </si>
  <si>
    <t>22. Участки леса в болотных лесах</t>
  </si>
  <si>
    <t>23. Иные виды ОЗУ</t>
  </si>
  <si>
    <t>Итого ОЗУ</t>
  </si>
  <si>
    <t>Процент особо защитных участков леса</t>
  </si>
  <si>
    <t>Кроме того исключены из расчёта рубок главного пользования всего:</t>
  </si>
  <si>
    <t>24. Леса 1-го и 2-го поясов зон санитарной охраны источников водоснабжения</t>
  </si>
  <si>
    <t>25. Леса 1-ой и 2-ой зон округов санитарной охраны курортов</t>
  </si>
  <si>
    <t xml:space="preserve">26. Леса лесопарковых частей зеленых зон вокруг городов и других населенных пунктов </t>
  </si>
  <si>
    <t>27. Городские леса</t>
  </si>
  <si>
    <t>28. Кустарники</t>
  </si>
  <si>
    <t>29. Прочие</t>
  </si>
  <si>
    <t>Всего исключенных из расчета размера главного пользования</t>
  </si>
  <si>
    <t xml:space="preserve"> Сведения об особо охраняемых природных территориях</t>
  </si>
  <si>
    <t>и особо защитных участках леса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</si>
</sst>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8.5"/>
      <name val="Arial Cyr"/>
      <family val="0"/>
    </font>
    <font>
      <vertAlign val="superscript"/>
      <sz val="9"/>
      <name val="Arial"/>
      <family val="2"/>
    </font>
    <font>
      <b/>
      <u val="single"/>
      <sz val="9"/>
      <name val="Arial Cyr"/>
      <family val="0"/>
    </font>
    <font>
      <sz val="8.5"/>
      <name val="Arial"/>
      <family val="2"/>
    </font>
    <font>
      <b/>
      <u val="single"/>
      <sz val="10"/>
      <name val="Arial"/>
      <family val="2"/>
    </font>
    <font>
      <i/>
      <sz val="9"/>
      <name val="Arial Cyr"/>
      <family val="0"/>
    </font>
    <font>
      <b/>
      <sz val="9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i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vertAlign val="superscript"/>
      <sz val="10"/>
      <name val="Arial CYR"/>
      <family val="2"/>
    </font>
    <font>
      <vertAlign val="superscript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98" fontId="3" fillId="0" borderId="10" xfId="0" applyNumberFormat="1" applyFont="1" applyFill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10" xfId="0" applyNumberForma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98" fontId="3" fillId="0" borderId="11" xfId="0" applyNumberFormat="1" applyFont="1" applyFill="1" applyBorder="1" applyAlignment="1">
      <alignment horizontal="center" vertical="center"/>
    </xf>
    <xf numFmtId="198" fontId="3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center"/>
    </xf>
    <xf numFmtId="198" fontId="3" fillId="0" borderId="18" xfId="0" applyNumberFormat="1" applyFont="1" applyFill="1" applyBorder="1" applyAlignment="1">
      <alignment horizontal="center"/>
    </xf>
    <xf numFmtId="198" fontId="3" fillId="0" borderId="14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vertical="center" wrapText="1"/>
    </xf>
    <xf numFmtId="198" fontId="0" fillId="0" borderId="10" xfId="0" applyNumberForma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32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4" applyFont="1" applyAlignment="1">
      <alignment horizontal="right"/>
      <protection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38" fillId="0" borderId="0" xfId="0" applyFont="1" applyAlignment="1">
      <alignment horizontal="left"/>
    </xf>
    <xf numFmtId="0" fontId="0" fillId="0" borderId="0" xfId="54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54" applyBorder="1" applyAlignment="1">
      <alignment horizontal="center"/>
      <protection/>
    </xf>
    <xf numFmtId="0" fontId="19" fillId="0" borderId="11" xfId="54" applyFont="1" applyBorder="1" applyAlignment="1">
      <alignment horizontal="left"/>
      <protection/>
    </xf>
    <xf numFmtId="0" fontId="19" fillId="0" borderId="18" xfId="54" applyFont="1" applyBorder="1" applyAlignment="1">
      <alignment horizontal="left"/>
      <protection/>
    </xf>
    <xf numFmtId="0" fontId="0" fillId="0" borderId="11" xfId="53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0" fillId="0" borderId="10" xfId="53" applyFont="1" applyBorder="1" applyAlignment="1">
      <alignment vertical="center" wrapText="1"/>
      <protection/>
    </xf>
    <xf numFmtId="1" fontId="0" fillId="0" borderId="10" xfId="53" applyNumberFormat="1" applyBorder="1" applyAlignment="1">
      <alignment horizontal="center" vertical="center"/>
      <protection/>
    </xf>
    <xf numFmtId="2" fontId="0" fillId="0" borderId="10" xfId="53" applyNumberFormat="1" applyBorder="1" applyAlignment="1">
      <alignment horizontal="center" vertical="center"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Border="1">
      <alignment/>
      <protection/>
    </xf>
    <xf numFmtId="2" fontId="0" fillId="0" borderId="10" xfId="53" applyNumberFormat="1" applyBorder="1">
      <alignment/>
      <protection/>
    </xf>
    <xf numFmtId="198" fontId="0" fillId="0" borderId="10" xfId="53" applyNumberFormat="1" applyBorder="1">
      <alignment/>
      <protection/>
    </xf>
    <xf numFmtId="198" fontId="0" fillId="0" borderId="10" xfId="53" applyNumberFormat="1" applyBorder="1" applyAlignment="1">
      <alignment horizontal="center" vertical="center"/>
      <protection/>
    </xf>
    <xf numFmtId="198" fontId="0" fillId="0" borderId="10" xfId="53" applyNumberFormat="1" applyBorder="1" applyAlignment="1">
      <alignment horizontal="center"/>
      <protection/>
    </xf>
    <xf numFmtId="16" fontId="0" fillId="0" borderId="10" xfId="53" applyNumberFormat="1" applyBorder="1" applyAlignment="1">
      <alignment horizontal="left"/>
      <protection/>
    </xf>
    <xf numFmtId="0" fontId="0" fillId="0" borderId="10" xfId="53" applyBorder="1" applyAlignment="1">
      <alignment horizontal="center"/>
      <protection/>
    </xf>
    <xf numFmtId="198" fontId="0" fillId="0" borderId="0" xfId="54" applyNumberFormat="1">
      <alignment/>
      <protection/>
    </xf>
    <xf numFmtId="0" fontId="20" fillId="0" borderId="0" xfId="54" applyFont="1" applyAlignment="1">
      <alignment horizontal="left"/>
      <protection/>
    </xf>
    <xf numFmtId="198" fontId="0" fillId="0" borderId="0" xfId="54" applyNumberFormat="1" applyAlignment="1">
      <alignment horizontal="left"/>
      <protection/>
    </xf>
    <xf numFmtId="0" fontId="0" fillId="0" borderId="15" xfId="54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1" xfId="54" applyBorder="1" applyAlignment="1">
      <alignment horizontal="center"/>
      <protection/>
    </xf>
    <xf numFmtId="0" fontId="0" fillId="0" borderId="18" xfId="54" applyBorder="1" applyAlignment="1">
      <alignment horizontal="center"/>
      <protection/>
    </xf>
    <xf numFmtId="0" fontId="0" fillId="0" borderId="22" xfId="54" applyBorder="1" applyAlignment="1">
      <alignment horizont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54" applyFont="1" applyBorder="1" applyAlignment="1">
      <alignment horizontal="center" vertical="center" wrapText="1"/>
      <protection/>
    </xf>
    <xf numFmtId="198" fontId="0" fillId="0" borderId="15" xfId="54" applyNumberFormat="1" applyBorder="1" applyAlignment="1">
      <alignment horizontal="center" vertical="center"/>
      <protection/>
    </xf>
    <xf numFmtId="198" fontId="0" fillId="0" borderId="15" xfId="54" applyNumberFormat="1" applyFont="1" applyBorder="1" applyAlignment="1">
      <alignment horizontal="center" vertical="center" wrapText="1"/>
      <protection/>
    </xf>
    <xf numFmtId="198" fontId="0" fillId="0" borderId="16" xfId="54" applyNumberFormat="1" applyFont="1" applyBorder="1" applyAlignment="1">
      <alignment horizontal="center" vertical="center" wrapText="1"/>
      <protection/>
    </xf>
    <xf numFmtId="198" fontId="0" fillId="0" borderId="19" xfId="0" applyNumberFormat="1" applyBorder="1" applyAlignment="1">
      <alignment horizontal="center" vertical="center"/>
    </xf>
    <xf numFmtId="198" fontId="0" fillId="0" borderId="19" xfId="0" applyNumberFormat="1" applyBorder="1" applyAlignment="1">
      <alignment horizontal="center" vertical="center" wrapText="1"/>
    </xf>
    <xf numFmtId="198" fontId="0" fillId="0" borderId="13" xfId="54" applyNumberFormat="1" applyFont="1" applyBorder="1" applyAlignment="1">
      <alignment horizontal="center" vertical="center" wrapText="1"/>
      <protection/>
    </xf>
    <xf numFmtId="198" fontId="0" fillId="0" borderId="19" xfId="54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54" applyFont="1" applyBorder="1" applyAlignment="1">
      <alignment horizontal="center" vertical="center" wrapText="1"/>
      <protection/>
    </xf>
    <xf numFmtId="198" fontId="0" fillId="0" borderId="12" xfId="0" applyNumberFormat="1" applyBorder="1" applyAlignment="1">
      <alignment horizontal="center" vertical="center"/>
    </xf>
    <xf numFmtId="198" fontId="0" fillId="0" borderId="12" xfId="0" applyNumberFormat="1" applyBorder="1" applyAlignment="1">
      <alignment horizontal="center" vertical="center" wrapText="1"/>
    </xf>
    <xf numFmtId="198" fontId="0" fillId="0" borderId="17" xfId="54" applyNumberFormat="1" applyFont="1" applyBorder="1" applyAlignment="1">
      <alignment horizontal="center" vertical="center" wrapText="1"/>
      <protection/>
    </xf>
    <xf numFmtId="198" fontId="0" fillId="0" borderId="12" xfId="54" applyNumberFormat="1" applyFont="1" applyBorder="1" applyAlignment="1">
      <alignment horizontal="center" vertical="center" wrapText="1"/>
      <protection/>
    </xf>
    <xf numFmtId="0" fontId="0" fillId="0" borderId="10" xfId="54" applyNumberFormat="1" applyBorder="1" applyAlignment="1">
      <alignment horizontal="center"/>
      <protection/>
    </xf>
    <xf numFmtId="0" fontId="19" fillId="0" borderId="11" xfId="54" applyFont="1" applyBorder="1" applyAlignment="1">
      <alignment horizontal="left"/>
      <protection/>
    </xf>
    <xf numFmtId="0" fontId="0" fillId="0" borderId="18" xfId="54" applyBorder="1" applyAlignment="1">
      <alignment horizontal="center"/>
      <protection/>
    </xf>
    <xf numFmtId="198" fontId="0" fillId="0" borderId="18" xfId="54" applyNumberFormat="1" applyBorder="1" applyAlignment="1">
      <alignment horizontal="center"/>
      <protection/>
    </xf>
    <xf numFmtId="198" fontId="0" fillId="0" borderId="14" xfId="54" applyNumberForma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0" xfId="54" applyFont="1" applyBorder="1">
      <alignment/>
      <protection/>
    </xf>
    <xf numFmtId="1" fontId="0" fillId="0" borderId="10" xfId="54" applyNumberFormat="1" applyBorder="1" applyAlignment="1">
      <alignment horizontal="center" vertical="center"/>
      <protection/>
    </xf>
    <xf numFmtId="198" fontId="0" fillId="0" borderId="10" xfId="54" applyNumberFormat="1" applyBorder="1" applyAlignment="1">
      <alignment horizontal="center" vertical="center"/>
      <protection/>
    </xf>
    <xf numFmtId="1" fontId="19" fillId="0" borderId="10" xfId="54" applyNumberFormat="1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left" wrapText="1"/>
      <protection/>
    </xf>
    <xf numFmtId="0" fontId="19" fillId="0" borderId="10" xfId="54" applyFont="1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0" xfId="54" applyFont="1" applyBorder="1" applyAlignment="1">
      <alignment wrapText="1"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0" fillId="0" borderId="10" xfId="54" applyFont="1" applyBorder="1" applyAlignment="1">
      <alignment vertical="top" wrapText="1"/>
      <protection/>
    </xf>
    <xf numFmtId="0" fontId="19" fillId="0" borderId="10" xfId="54" applyFont="1" applyBorder="1" applyAlignment="1">
      <alignment wrapText="1"/>
      <protection/>
    </xf>
    <xf numFmtId="1" fontId="19" fillId="0" borderId="10" xfId="54" applyNumberFormat="1" applyFont="1" applyBorder="1" applyAlignment="1">
      <alignment horizontal="center" vertical="center"/>
      <protection/>
    </xf>
    <xf numFmtId="198" fontId="0" fillId="0" borderId="10" xfId="54" applyNumberFormat="1" applyFont="1" applyBorder="1" applyAlignment="1">
      <alignment horizontal="center" vertical="center"/>
      <protection/>
    </xf>
    <xf numFmtId="198" fontId="19" fillId="0" borderId="10" xfId="54" applyNumberFormat="1" applyFont="1" applyBorder="1" applyAlignment="1">
      <alignment horizontal="center" vertical="center"/>
      <protection/>
    </xf>
    <xf numFmtId="0" fontId="19" fillId="0" borderId="10" xfId="54" applyFont="1" applyBorder="1" applyAlignment="1">
      <alignment wrapText="1"/>
      <protection/>
    </xf>
    <xf numFmtId="198" fontId="0" fillId="0" borderId="19" xfId="54" applyNumberFormat="1" applyBorder="1" applyAlignment="1">
      <alignment horizontal="center" vertical="center"/>
      <protection/>
    </xf>
    <xf numFmtId="198" fontId="0" fillId="0" borderId="12" xfId="54" applyNumberForma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0" xfId="53" applyBorder="1" applyAlignment="1">
      <alignment/>
      <protection/>
    </xf>
    <xf numFmtId="0" fontId="0" fillId="0" borderId="19" xfId="53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54" applyAlignment="1">
      <alignment horizontal="center"/>
      <protection/>
    </xf>
    <xf numFmtId="0" fontId="40" fillId="0" borderId="0" xfId="54" applyFont="1">
      <alignment/>
      <protection/>
    </xf>
    <xf numFmtId="0" fontId="40" fillId="0" borderId="0" xfId="54" applyFont="1" applyAlignment="1">
      <alignment horizontal="center"/>
      <protection/>
    </xf>
    <xf numFmtId="0" fontId="0" fillId="0" borderId="0" xfId="54" applyAlignment="1">
      <alignment vertical="justify" wrapText="1"/>
      <protection/>
    </xf>
    <xf numFmtId="0" fontId="0" fillId="0" borderId="0" xfId="0" applyAlignment="1">
      <alignment horizontal="center"/>
    </xf>
    <xf numFmtId="1" fontId="0" fillId="0" borderId="10" xfId="54" applyNumberFormat="1" applyFont="1" applyBorder="1">
      <alignment/>
      <protection/>
    </xf>
    <xf numFmtId="198" fontId="0" fillId="0" borderId="10" xfId="54" applyNumberFormat="1" applyFont="1" applyBorder="1">
      <alignment/>
      <protection/>
    </xf>
    <xf numFmtId="1" fontId="0" fillId="0" borderId="10" xfId="54" applyNumberFormat="1" applyBorder="1">
      <alignment/>
      <protection/>
    </xf>
    <xf numFmtId="198" fontId="0" fillId="0" borderId="10" xfId="54" applyNumberFormat="1" applyBorder="1">
      <alignment/>
      <protection/>
    </xf>
    <xf numFmtId="1" fontId="19" fillId="0" borderId="10" xfId="54" applyNumberFormat="1" applyFont="1" applyBorder="1" applyAlignment="1">
      <alignment horizontal="right"/>
      <protection/>
    </xf>
    <xf numFmtId="1" fontId="19" fillId="0" borderId="10" xfId="54" applyNumberFormat="1" applyFont="1" applyBorder="1">
      <alignment/>
      <protection/>
    </xf>
    <xf numFmtId="198" fontId="19" fillId="0" borderId="10" xfId="54" applyNumberFormat="1" applyFont="1" applyBorder="1">
      <alignment/>
      <protection/>
    </xf>
    <xf numFmtId="1" fontId="19" fillId="0" borderId="10" xfId="54" applyNumberFormat="1" applyFont="1" applyBorder="1">
      <alignment/>
      <protection/>
    </xf>
    <xf numFmtId="198" fontId="19" fillId="0" borderId="10" xfId="54" applyNumberFormat="1" applyFont="1" applyBorder="1">
      <alignment/>
      <protection/>
    </xf>
    <xf numFmtId="198" fontId="19" fillId="0" borderId="10" xfId="54" applyNumberFormat="1" applyFont="1" applyBorder="1" applyAlignment="1">
      <alignment horizontal="right"/>
      <protection/>
    </xf>
    <xf numFmtId="198" fontId="19" fillId="0" borderId="10" xfId="54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БИОРАЗНООБРАЗИЕ" xfId="53"/>
    <cellStyle name="Обычный_Форма 11К(Р)Борисовск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zoomScale="145" zoomScaleNormal="145" zoomScalePageLayoutView="0" workbookViewId="0" topLeftCell="A31">
      <selection activeCell="I89" sqref="I89"/>
    </sheetView>
  </sheetViews>
  <sheetFormatPr defaultColWidth="9.00390625" defaultRowHeight="12.75"/>
  <cols>
    <col min="1" max="2" width="11.75390625" style="2" customWidth="1"/>
    <col min="3" max="3" width="9.125" style="2" customWidth="1"/>
    <col min="4" max="4" width="10.625" style="2" customWidth="1"/>
    <col min="5" max="5" width="10.25390625" style="2" customWidth="1"/>
    <col min="6" max="6" width="9.125" style="2" customWidth="1"/>
    <col min="7" max="7" width="10.75390625" style="2" customWidth="1"/>
    <col min="8" max="8" width="12.125" style="2" customWidth="1"/>
    <col min="9" max="9" width="19.875" style="2" customWidth="1"/>
    <col min="10" max="10" width="11.875" style="2" customWidth="1"/>
    <col min="11" max="11" width="7.00390625" style="2" customWidth="1"/>
    <col min="12" max="12" width="7.75390625" style="2" customWidth="1"/>
    <col min="13" max="13" width="8.875" style="2" customWidth="1"/>
    <col min="14" max="14" width="8.625" style="2" customWidth="1"/>
    <col min="15" max="15" width="8.00390625" style="2" customWidth="1"/>
    <col min="16" max="16" width="8.125" style="2" customWidth="1"/>
    <col min="17" max="17" width="8.375" style="2" customWidth="1"/>
    <col min="18" max="18" width="10.125" style="2" customWidth="1"/>
    <col min="19" max="19" width="7.125" style="2" customWidth="1"/>
    <col min="20" max="20" width="6.375" style="2" customWidth="1"/>
    <col min="21" max="21" width="7.375" style="2" customWidth="1"/>
    <col min="22" max="22" width="7.125" style="2" customWidth="1"/>
    <col min="23" max="23" width="6.625" style="2" customWidth="1"/>
    <col min="24" max="24" width="7.875" style="2" customWidth="1"/>
    <col min="25" max="25" width="7.625" style="2" customWidth="1"/>
    <col min="26" max="26" width="5.875" style="2" customWidth="1"/>
    <col min="27" max="27" width="7.625" style="2" customWidth="1"/>
    <col min="28" max="16384" width="9.125" style="2" customWidth="1"/>
  </cols>
  <sheetData>
    <row r="1" spans="1:10" ht="12.75">
      <c r="A1" s="73" t="s">
        <v>153</v>
      </c>
      <c r="B1" s="6"/>
      <c r="C1" s="91" t="s">
        <v>345</v>
      </c>
      <c r="D1" s="92"/>
      <c r="E1" s="92"/>
      <c r="F1" s="92"/>
      <c r="G1" s="6"/>
      <c r="H1" s="6"/>
      <c r="I1" s="6"/>
      <c r="J1" s="6"/>
    </row>
    <row r="2" spans="1:10" ht="12">
      <c r="A2" s="73" t="s">
        <v>152</v>
      </c>
      <c r="B2" s="6"/>
      <c r="C2" s="32" t="s">
        <v>346</v>
      </c>
      <c r="D2" s="6"/>
      <c r="E2" s="6"/>
      <c r="F2" s="6"/>
      <c r="G2" s="6"/>
      <c r="H2" s="6"/>
      <c r="I2" s="6"/>
      <c r="J2" s="6"/>
    </row>
    <row r="3" spans="1:10" ht="1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">
      <c r="A7" s="134" t="s">
        <v>286</v>
      </c>
      <c r="B7" s="134"/>
      <c r="C7" s="134"/>
      <c r="D7" s="134"/>
      <c r="E7" s="134"/>
      <c r="F7" s="134"/>
      <c r="G7" s="134"/>
      <c r="H7" s="6"/>
      <c r="I7" s="6"/>
      <c r="J7" s="6"/>
    </row>
    <row r="8" spans="1:10" ht="25.5" customHeight="1">
      <c r="A8" s="7" t="s">
        <v>2</v>
      </c>
      <c r="B8" s="122" t="s">
        <v>154</v>
      </c>
      <c r="C8" s="124"/>
      <c r="D8" s="122" t="s">
        <v>4</v>
      </c>
      <c r="E8" s="123"/>
      <c r="F8" s="97" t="s">
        <v>0</v>
      </c>
      <c r="G8" s="98"/>
      <c r="H8" s="6"/>
      <c r="I8" s="6"/>
      <c r="J8" s="6"/>
    </row>
    <row r="9" spans="1:10" ht="12.75">
      <c r="A9" s="7">
        <v>2017</v>
      </c>
      <c r="B9" s="97">
        <v>57525</v>
      </c>
      <c r="C9" s="98"/>
      <c r="D9" s="106">
        <v>51764</v>
      </c>
      <c r="E9" s="125"/>
      <c r="F9" s="93">
        <f>D9*100/B9</f>
        <v>89.9852238157323</v>
      </c>
      <c r="G9" s="94"/>
      <c r="H9" s="49"/>
      <c r="I9" s="6"/>
      <c r="J9" s="6"/>
    </row>
    <row r="10" spans="1:10" ht="12.75">
      <c r="A10" s="7">
        <v>2018</v>
      </c>
      <c r="B10" s="97">
        <v>65511.1</v>
      </c>
      <c r="C10" s="98"/>
      <c r="D10" s="106">
        <v>59483</v>
      </c>
      <c r="E10" s="125"/>
      <c r="F10" s="93">
        <f>D10*100/B10</f>
        <v>90.79835325616575</v>
      </c>
      <c r="G10" s="94"/>
      <c r="H10" s="6"/>
      <c r="I10" s="6"/>
      <c r="J10" s="6"/>
    </row>
    <row r="11" spans="1:10" ht="12.75">
      <c r="A11" s="7">
        <v>2019</v>
      </c>
      <c r="B11" s="97">
        <v>65511.1</v>
      </c>
      <c r="C11" s="98"/>
      <c r="D11" s="106">
        <v>59622.3</v>
      </c>
      <c r="E11" s="125"/>
      <c r="F11" s="93">
        <f>D11*100/B11</f>
        <v>91.01098897744046</v>
      </c>
      <c r="G11" s="94"/>
      <c r="H11" s="6"/>
      <c r="I11" s="6"/>
      <c r="J11" s="6"/>
    </row>
    <row r="12" spans="1:10" ht="12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">
      <c r="A13" s="25" t="s">
        <v>287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">
      <c r="A14" s="31" t="s">
        <v>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">
      <c r="A15" s="85" t="s">
        <v>2</v>
      </c>
      <c r="B15" s="115" t="s">
        <v>4</v>
      </c>
      <c r="C15" s="119" t="s">
        <v>6</v>
      </c>
      <c r="D15" s="120"/>
      <c r="E15" s="120"/>
      <c r="F15" s="120"/>
      <c r="G15" s="120"/>
      <c r="H15" s="120"/>
      <c r="I15" s="120"/>
      <c r="J15" s="121"/>
    </row>
    <row r="16" spans="1:10" ht="12">
      <c r="A16" s="118"/>
      <c r="B16" s="116"/>
      <c r="C16" s="119" t="s">
        <v>7</v>
      </c>
      <c r="D16" s="121"/>
      <c r="E16" s="119" t="s">
        <v>8</v>
      </c>
      <c r="F16" s="121"/>
      <c r="G16" s="119" t="s">
        <v>9</v>
      </c>
      <c r="H16" s="121"/>
      <c r="I16" s="119" t="s">
        <v>10</v>
      </c>
      <c r="J16" s="121"/>
    </row>
    <row r="17" spans="1:10" ht="25.5" customHeight="1">
      <c r="A17" s="90"/>
      <c r="B17" s="117"/>
      <c r="C17" s="7" t="s">
        <v>11</v>
      </c>
      <c r="D17" s="7" t="s">
        <v>0</v>
      </c>
      <c r="E17" s="7" t="s">
        <v>11</v>
      </c>
      <c r="F17" s="9" t="s">
        <v>213</v>
      </c>
      <c r="G17" s="7" t="s">
        <v>11</v>
      </c>
      <c r="H17" s="9" t="s">
        <v>214</v>
      </c>
      <c r="I17" s="7" t="s">
        <v>11</v>
      </c>
      <c r="J17" s="9" t="s">
        <v>215</v>
      </c>
    </row>
    <row r="18" spans="1:10" ht="12">
      <c r="A18" s="7">
        <f>A9</f>
        <v>2017</v>
      </c>
      <c r="B18" s="8">
        <f>D9</f>
        <v>51764</v>
      </c>
      <c r="C18" s="7">
        <f>E18+G18+I18</f>
        <v>3265</v>
      </c>
      <c r="D18" s="3">
        <f>C18*100/B18</f>
        <v>6.30747237462329</v>
      </c>
      <c r="E18" s="8">
        <v>1825</v>
      </c>
      <c r="F18" s="3">
        <v>4.9</v>
      </c>
      <c r="G18" s="8">
        <v>0</v>
      </c>
      <c r="H18" s="74">
        <v>0</v>
      </c>
      <c r="I18" s="8">
        <v>1440</v>
      </c>
      <c r="J18" s="3">
        <v>10.2</v>
      </c>
    </row>
    <row r="19" spans="1:10" ht="12">
      <c r="A19" s="7">
        <f>A10</f>
        <v>2018</v>
      </c>
      <c r="B19" s="8">
        <f>D10</f>
        <v>59483</v>
      </c>
      <c r="C19" s="7">
        <f>E19+G19+I19</f>
        <v>5056</v>
      </c>
      <c r="D19" s="3">
        <f>C19*100/B19</f>
        <v>8.499907536607099</v>
      </c>
      <c r="E19" s="7">
        <v>2479</v>
      </c>
      <c r="F19" s="7">
        <v>5.8</v>
      </c>
      <c r="G19" s="7">
        <v>1</v>
      </c>
      <c r="H19" s="7">
        <v>0.2</v>
      </c>
      <c r="I19" s="7">
        <v>2576</v>
      </c>
      <c r="J19" s="7">
        <v>15.8</v>
      </c>
    </row>
    <row r="20" spans="1:10" ht="12">
      <c r="A20" s="7">
        <f>A11</f>
        <v>2019</v>
      </c>
      <c r="B20" s="8">
        <f>D11</f>
        <v>59622.3</v>
      </c>
      <c r="C20" s="7">
        <f>E20+G20+I20</f>
        <v>5612</v>
      </c>
      <c r="D20" s="3">
        <f>C20*100/B20</f>
        <v>9.412585559429944</v>
      </c>
      <c r="E20" s="7">
        <v>2901</v>
      </c>
      <c r="F20" s="7">
        <v>6.8</v>
      </c>
      <c r="G20" s="7">
        <v>1</v>
      </c>
      <c r="H20" s="7">
        <v>0.2</v>
      </c>
      <c r="I20" s="7">
        <v>2710</v>
      </c>
      <c r="J20" s="7">
        <v>16.5</v>
      </c>
    </row>
    <row r="21" spans="1:10" ht="1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">
      <c r="A22" s="25" t="s">
        <v>288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">
      <c r="A23" s="89"/>
      <c r="B23" s="85" t="s">
        <v>2</v>
      </c>
      <c r="C23" s="84" t="s">
        <v>12</v>
      </c>
      <c r="D23" s="84"/>
      <c r="E23" s="84"/>
      <c r="F23" s="84"/>
      <c r="G23" s="84"/>
      <c r="H23" s="84"/>
      <c r="I23" s="84"/>
      <c r="J23" s="84"/>
    </row>
    <row r="24" spans="1:10" ht="12">
      <c r="A24" s="90"/>
      <c r="B24" s="86"/>
      <c r="C24" s="7" t="s">
        <v>20</v>
      </c>
      <c r="D24" s="7" t="s">
        <v>21</v>
      </c>
      <c r="E24" s="7" t="s">
        <v>22</v>
      </c>
      <c r="F24" s="7" t="s">
        <v>23</v>
      </c>
      <c r="G24" s="7" t="s">
        <v>24</v>
      </c>
      <c r="H24" s="7" t="s">
        <v>25</v>
      </c>
      <c r="I24" s="7" t="s">
        <v>26</v>
      </c>
      <c r="J24" s="7" t="s">
        <v>13</v>
      </c>
    </row>
    <row r="25" spans="1:10" ht="12">
      <c r="A25" s="87" t="s">
        <v>14</v>
      </c>
      <c r="B25" s="75">
        <v>2015</v>
      </c>
      <c r="C25" s="3">
        <v>348.4</v>
      </c>
      <c r="D25" s="3">
        <v>268.2</v>
      </c>
      <c r="E25" s="3">
        <v>9.5</v>
      </c>
      <c r="F25" s="3">
        <v>94.8</v>
      </c>
      <c r="G25" s="3">
        <v>3.4</v>
      </c>
      <c r="H25" s="3">
        <v>28.8</v>
      </c>
      <c r="I25" s="3">
        <v>3.2</v>
      </c>
      <c r="J25" s="3">
        <f>C25+D25+E25+F25+G25+H25+I25</f>
        <v>756.2999999999998</v>
      </c>
    </row>
    <row r="26" spans="1:10" ht="12">
      <c r="A26" s="88"/>
      <c r="B26" s="75">
        <v>2019</v>
      </c>
      <c r="C26" s="3">
        <v>381.88</v>
      </c>
      <c r="D26" s="3">
        <v>292.17</v>
      </c>
      <c r="E26" s="3">
        <v>11.87</v>
      </c>
      <c r="F26" s="3">
        <v>88.79</v>
      </c>
      <c r="G26" s="3">
        <v>2.8</v>
      </c>
      <c r="H26" s="3">
        <v>47.08</v>
      </c>
      <c r="I26" s="3">
        <v>4.67</v>
      </c>
      <c r="J26" s="3">
        <f>C26+D26+E26+F26+G26+H26+I26</f>
        <v>829.2599999999999</v>
      </c>
    </row>
    <row r="27" spans="1:10" ht="12">
      <c r="A27" s="82" t="s">
        <v>19</v>
      </c>
      <c r="B27" s="83"/>
      <c r="C27" s="4">
        <f aca="true" t="shared" si="0" ref="C27:J27">C26-C25</f>
        <v>33.48000000000002</v>
      </c>
      <c r="D27" s="4">
        <f t="shared" si="0"/>
        <v>23.970000000000027</v>
      </c>
      <c r="E27" s="4">
        <f t="shared" si="0"/>
        <v>2.369999999999999</v>
      </c>
      <c r="F27" s="4">
        <f t="shared" si="0"/>
        <v>-6.009999999999991</v>
      </c>
      <c r="G27" s="4">
        <f t="shared" si="0"/>
        <v>-0.6000000000000001</v>
      </c>
      <c r="H27" s="4">
        <f t="shared" si="0"/>
        <v>18.279999999999998</v>
      </c>
      <c r="I27" s="4">
        <f t="shared" si="0"/>
        <v>1.4699999999999998</v>
      </c>
      <c r="J27" s="4">
        <f t="shared" si="0"/>
        <v>72.96000000000004</v>
      </c>
    </row>
    <row r="28" spans="1:10" ht="12">
      <c r="A28" s="87" t="s">
        <v>15</v>
      </c>
      <c r="B28" s="75">
        <f>B25</f>
        <v>2015</v>
      </c>
      <c r="C28" s="3">
        <v>3301.8</v>
      </c>
      <c r="D28" s="3">
        <v>1667.8</v>
      </c>
      <c r="E28" s="3">
        <v>49.1</v>
      </c>
      <c r="F28" s="3">
        <v>1113</v>
      </c>
      <c r="G28" s="3">
        <v>185.2</v>
      </c>
      <c r="H28" s="3">
        <v>24.7</v>
      </c>
      <c r="I28" s="3">
        <v>194.3</v>
      </c>
      <c r="J28" s="3">
        <f>C28+D28+E28+F28+H28+I28</f>
        <v>6350.700000000001</v>
      </c>
    </row>
    <row r="29" spans="1:10" ht="12" customHeight="1">
      <c r="A29" s="88"/>
      <c r="B29" s="75">
        <f>B26</f>
        <v>2019</v>
      </c>
      <c r="C29" s="3">
        <v>3604.94</v>
      </c>
      <c r="D29" s="3">
        <v>1537.43</v>
      </c>
      <c r="E29" s="3">
        <v>64.93</v>
      </c>
      <c r="F29" s="3">
        <v>1104.68</v>
      </c>
      <c r="G29" s="3">
        <v>179.3</v>
      </c>
      <c r="H29" s="3">
        <v>20.95</v>
      </c>
      <c r="I29" s="3">
        <v>192.8</v>
      </c>
      <c r="J29" s="3">
        <f>C29+D29+E29+F29+H29+I29</f>
        <v>6525.7300000000005</v>
      </c>
    </row>
    <row r="30" spans="1:10" ht="12">
      <c r="A30" s="82" t="s">
        <v>19</v>
      </c>
      <c r="B30" s="83"/>
      <c r="C30" s="4">
        <f aca="true" t="shared" si="1" ref="C30:J30">C29-C28</f>
        <v>303.1399999999999</v>
      </c>
      <c r="D30" s="4">
        <f t="shared" si="1"/>
        <v>-130.3699999999999</v>
      </c>
      <c r="E30" s="4">
        <f t="shared" si="1"/>
        <v>15.830000000000005</v>
      </c>
      <c r="F30" s="4">
        <f t="shared" si="1"/>
        <v>-8.319999999999936</v>
      </c>
      <c r="G30" s="4">
        <f t="shared" si="1"/>
        <v>-5.899999999999977</v>
      </c>
      <c r="H30" s="4">
        <f t="shared" si="1"/>
        <v>-3.75</v>
      </c>
      <c r="I30" s="4">
        <f t="shared" si="1"/>
        <v>-1.5</v>
      </c>
      <c r="J30" s="4">
        <f t="shared" si="1"/>
        <v>175.02999999999975</v>
      </c>
    </row>
    <row r="31" spans="1:10" ht="12">
      <c r="A31" s="87" t="s">
        <v>16</v>
      </c>
      <c r="B31" s="75">
        <f>B25</f>
        <v>2015</v>
      </c>
      <c r="C31" s="3">
        <v>2805.9</v>
      </c>
      <c r="D31" s="3">
        <v>1087.1</v>
      </c>
      <c r="E31" s="3">
        <v>0.2</v>
      </c>
      <c r="F31" s="3">
        <v>436.1</v>
      </c>
      <c r="G31" s="3">
        <v>99.5</v>
      </c>
      <c r="H31" s="3">
        <v>43.4</v>
      </c>
      <c r="I31" s="3">
        <v>52.3</v>
      </c>
      <c r="J31" s="3">
        <f>C31+D31+E31+F31+G31+I31</f>
        <v>4481.1</v>
      </c>
    </row>
    <row r="32" spans="1:10" ht="12">
      <c r="A32" s="88"/>
      <c r="B32" s="75">
        <f>B26</f>
        <v>2019</v>
      </c>
      <c r="C32" s="3">
        <v>3629.09</v>
      </c>
      <c r="D32" s="3">
        <v>1229.94</v>
      </c>
      <c r="E32" s="3">
        <v>1.26</v>
      </c>
      <c r="F32" s="3">
        <v>554.23</v>
      </c>
      <c r="G32" s="3">
        <v>126.45</v>
      </c>
      <c r="H32" s="3">
        <v>44.62</v>
      </c>
      <c r="I32" s="3">
        <v>54.11</v>
      </c>
      <c r="J32" s="3">
        <f>C32+D32+E32+F32+G32+I32</f>
        <v>5595.08</v>
      </c>
    </row>
    <row r="33" spans="1:10" ht="12">
      <c r="A33" s="82" t="s">
        <v>19</v>
      </c>
      <c r="B33" s="83"/>
      <c r="C33" s="4">
        <f aca="true" t="shared" si="2" ref="C33:J33">C32-C31</f>
        <v>823.19</v>
      </c>
      <c r="D33" s="4">
        <f t="shared" si="2"/>
        <v>142.84000000000015</v>
      </c>
      <c r="E33" s="4">
        <f t="shared" si="2"/>
        <v>1.06</v>
      </c>
      <c r="F33" s="4">
        <f t="shared" si="2"/>
        <v>118.13</v>
      </c>
      <c r="G33" s="4">
        <f t="shared" si="2"/>
        <v>26.950000000000003</v>
      </c>
      <c r="H33" s="4">
        <f t="shared" si="2"/>
        <v>1.2199999999999989</v>
      </c>
      <c r="I33" s="4">
        <f t="shared" si="2"/>
        <v>1.8100000000000023</v>
      </c>
      <c r="J33" s="4">
        <f t="shared" si="2"/>
        <v>1113.9799999999996</v>
      </c>
    </row>
    <row r="34" spans="1:10" ht="12">
      <c r="A34" s="87" t="s">
        <v>17</v>
      </c>
      <c r="B34" s="75">
        <f>B25</f>
        <v>2015</v>
      </c>
      <c r="C34" s="3">
        <v>360.8</v>
      </c>
      <c r="D34" s="3">
        <v>188.6</v>
      </c>
      <c r="E34" s="3">
        <v>0</v>
      </c>
      <c r="F34" s="3">
        <v>188.9</v>
      </c>
      <c r="G34" s="3">
        <v>56.7</v>
      </c>
      <c r="H34" s="3">
        <v>154.6</v>
      </c>
      <c r="I34" s="3">
        <v>0.3</v>
      </c>
      <c r="J34" s="3">
        <f>C34+D34+E34+F34+G34+H34+I34</f>
        <v>949.9</v>
      </c>
    </row>
    <row r="35" spans="1:10" ht="12">
      <c r="A35" s="88"/>
      <c r="B35" s="75">
        <f>B26</f>
        <v>2019</v>
      </c>
      <c r="C35" s="3">
        <v>725.34</v>
      </c>
      <c r="D35" s="3">
        <v>245.32</v>
      </c>
      <c r="E35" s="3">
        <v>0.18</v>
      </c>
      <c r="F35" s="3">
        <v>506.32</v>
      </c>
      <c r="G35" s="3">
        <v>99.02</v>
      </c>
      <c r="H35" s="3">
        <v>196.67</v>
      </c>
      <c r="I35" s="3">
        <v>3.02</v>
      </c>
      <c r="J35" s="3">
        <f>C35+D35+E35+F35+G35+H35+I35</f>
        <v>1775.8700000000001</v>
      </c>
    </row>
    <row r="36" spans="1:10" ht="12">
      <c r="A36" s="82" t="s">
        <v>19</v>
      </c>
      <c r="B36" s="83"/>
      <c r="C36" s="4">
        <f aca="true" t="shared" si="3" ref="C36:J36">C35-C34</f>
        <v>364.54</v>
      </c>
      <c r="D36" s="4">
        <f t="shared" si="3"/>
        <v>56.72</v>
      </c>
      <c r="E36" s="4">
        <f t="shared" si="3"/>
        <v>0.18</v>
      </c>
      <c r="F36" s="4">
        <f t="shared" si="3"/>
        <v>317.41999999999996</v>
      </c>
      <c r="G36" s="4">
        <f t="shared" si="3"/>
        <v>42.31999999999999</v>
      </c>
      <c r="H36" s="4">
        <f t="shared" si="3"/>
        <v>42.06999999999999</v>
      </c>
      <c r="I36" s="4">
        <f t="shared" si="3"/>
        <v>2.72</v>
      </c>
      <c r="J36" s="4">
        <f t="shared" si="3"/>
        <v>825.9700000000001</v>
      </c>
    </row>
    <row r="37" spans="1:10" ht="12">
      <c r="A37" s="87" t="s">
        <v>18</v>
      </c>
      <c r="B37" s="75">
        <f>B25</f>
        <v>2015</v>
      </c>
      <c r="C37" s="3">
        <f aca="true" t="shared" si="4" ref="C37:I38">C25+C28+C31+C34</f>
        <v>6816.900000000001</v>
      </c>
      <c r="D37" s="3">
        <f t="shared" si="4"/>
        <v>3211.7</v>
      </c>
      <c r="E37" s="3">
        <f t="shared" si="4"/>
        <v>58.800000000000004</v>
      </c>
      <c r="F37" s="3">
        <f t="shared" si="4"/>
        <v>1832.8000000000002</v>
      </c>
      <c r="G37" s="3">
        <f t="shared" si="4"/>
        <v>344.8</v>
      </c>
      <c r="H37" s="3">
        <f t="shared" si="4"/>
        <v>251.5</v>
      </c>
      <c r="I37" s="3">
        <f t="shared" si="4"/>
        <v>250.10000000000002</v>
      </c>
      <c r="J37" s="3">
        <f>SUM(C37:I37)</f>
        <v>12766.6</v>
      </c>
    </row>
    <row r="38" spans="1:10" ht="12">
      <c r="A38" s="88"/>
      <c r="B38" s="75">
        <f>B26</f>
        <v>2019</v>
      </c>
      <c r="C38" s="3">
        <f t="shared" si="4"/>
        <v>8341.25</v>
      </c>
      <c r="D38" s="3">
        <f t="shared" si="4"/>
        <v>3304.86</v>
      </c>
      <c r="E38" s="3">
        <f t="shared" si="4"/>
        <v>78.24000000000002</v>
      </c>
      <c r="F38" s="3">
        <f t="shared" si="4"/>
        <v>2254.02</v>
      </c>
      <c r="G38" s="3">
        <f t="shared" si="4"/>
        <v>407.57</v>
      </c>
      <c r="H38" s="3">
        <f t="shared" si="4"/>
        <v>309.32</v>
      </c>
      <c r="I38" s="3">
        <f t="shared" si="4"/>
        <v>254.6</v>
      </c>
      <c r="J38" s="3">
        <f>SUM(C38:I38)</f>
        <v>14949.86</v>
      </c>
    </row>
    <row r="39" spans="1:10" ht="12">
      <c r="A39" s="82" t="s">
        <v>19</v>
      </c>
      <c r="B39" s="83"/>
      <c r="C39" s="4">
        <f aca="true" t="shared" si="5" ref="C39:J39">C38-C37</f>
        <v>1524.3499999999995</v>
      </c>
      <c r="D39" s="4">
        <f t="shared" si="5"/>
        <v>93.16000000000031</v>
      </c>
      <c r="E39" s="4">
        <f t="shared" si="5"/>
        <v>19.44000000000002</v>
      </c>
      <c r="F39" s="4">
        <f t="shared" si="5"/>
        <v>421.2199999999998</v>
      </c>
      <c r="G39" s="4">
        <f t="shared" si="5"/>
        <v>62.76999999999998</v>
      </c>
      <c r="H39" s="4">
        <f t="shared" si="5"/>
        <v>57.81999999999999</v>
      </c>
      <c r="I39" s="4">
        <f t="shared" si="5"/>
        <v>4.499999999999972</v>
      </c>
      <c r="J39" s="4">
        <f t="shared" si="5"/>
        <v>2183.26</v>
      </c>
    </row>
    <row r="40" spans="1:10" ht="1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89"/>
      <c r="B42" s="85" t="s">
        <v>2</v>
      </c>
      <c r="C42" s="84" t="s">
        <v>151</v>
      </c>
      <c r="D42" s="84"/>
      <c r="E42" s="84"/>
      <c r="F42" s="84"/>
      <c r="G42" s="84"/>
      <c r="H42" s="84"/>
      <c r="I42" s="84"/>
      <c r="J42" s="84"/>
    </row>
    <row r="43" spans="1:10" ht="12">
      <c r="A43" s="90"/>
      <c r="B43" s="86"/>
      <c r="C43" s="7" t="s">
        <v>20</v>
      </c>
      <c r="D43" s="7" t="s">
        <v>21</v>
      </c>
      <c r="E43" s="7" t="s">
        <v>22</v>
      </c>
      <c r="F43" s="7" t="s">
        <v>23</v>
      </c>
      <c r="G43" s="7" t="s">
        <v>24</v>
      </c>
      <c r="H43" s="7" t="s">
        <v>25</v>
      </c>
      <c r="I43" s="7" t="s">
        <v>26</v>
      </c>
      <c r="J43" s="7" t="s">
        <v>13</v>
      </c>
    </row>
    <row r="44" spans="1:10" ht="12">
      <c r="A44" s="87" t="s">
        <v>14</v>
      </c>
      <c r="B44" s="75">
        <f>B25</f>
        <v>2015</v>
      </c>
      <c r="C44" s="8">
        <v>4832</v>
      </c>
      <c r="D44" s="8">
        <v>2909</v>
      </c>
      <c r="E44" s="8">
        <v>187</v>
      </c>
      <c r="F44" s="8">
        <v>2326</v>
      </c>
      <c r="G44" s="8">
        <v>66</v>
      </c>
      <c r="H44" s="8">
        <v>692</v>
      </c>
      <c r="I44" s="8">
        <v>67</v>
      </c>
      <c r="J44" s="3">
        <f>C44+D44+E44+F44+G44+H44+I44</f>
        <v>11079</v>
      </c>
    </row>
    <row r="45" spans="1:10" ht="12">
      <c r="A45" s="88"/>
      <c r="B45" s="75">
        <f>B26</f>
        <v>2019</v>
      </c>
      <c r="C45" s="3">
        <v>6073.5</v>
      </c>
      <c r="D45" s="3">
        <v>3800.8</v>
      </c>
      <c r="E45" s="3">
        <v>278.5</v>
      </c>
      <c r="F45" s="3">
        <v>2415.4</v>
      </c>
      <c r="G45" s="3">
        <v>62.9</v>
      </c>
      <c r="H45" s="3">
        <v>1026.1</v>
      </c>
      <c r="I45" s="3">
        <v>121.4</v>
      </c>
      <c r="J45" s="3">
        <f>C45+D45+E45+F45+G45+H45+I45</f>
        <v>13778.599999999999</v>
      </c>
    </row>
    <row r="46" spans="1:10" ht="12">
      <c r="A46" s="82"/>
      <c r="B46" s="83"/>
      <c r="C46" s="4">
        <f aca="true" t="shared" si="6" ref="C46:J46">C45-C44</f>
        <v>1241.5</v>
      </c>
      <c r="D46" s="4">
        <f t="shared" si="6"/>
        <v>891.8000000000002</v>
      </c>
      <c r="E46" s="4">
        <f t="shared" si="6"/>
        <v>91.5</v>
      </c>
      <c r="F46" s="4">
        <f t="shared" si="6"/>
        <v>89.40000000000009</v>
      </c>
      <c r="G46" s="4">
        <f t="shared" si="6"/>
        <v>-3.1000000000000014</v>
      </c>
      <c r="H46" s="4">
        <f t="shared" si="6"/>
        <v>334.0999999999999</v>
      </c>
      <c r="I46" s="4">
        <f t="shared" si="6"/>
        <v>54.400000000000006</v>
      </c>
      <c r="J46" s="4">
        <f t="shared" si="6"/>
        <v>2699.5999999999985</v>
      </c>
    </row>
    <row r="47" spans="1:10" ht="12">
      <c r="A47" s="87" t="s">
        <v>15</v>
      </c>
      <c r="B47" s="75">
        <f>B44</f>
        <v>2015</v>
      </c>
      <c r="C47" s="8">
        <v>10769</v>
      </c>
      <c r="D47" s="8">
        <v>5056</v>
      </c>
      <c r="E47" s="8">
        <v>231</v>
      </c>
      <c r="F47" s="8">
        <v>5997</v>
      </c>
      <c r="G47" s="8">
        <v>1072</v>
      </c>
      <c r="H47" s="8">
        <v>152</v>
      </c>
      <c r="I47" s="8">
        <v>1129</v>
      </c>
      <c r="J47" s="3">
        <f>C47+D47+E47+F47+H47+I47</f>
        <v>23334</v>
      </c>
    </row>
    <row r="48" spans="1:10" ht="12">
      <c r="A48" s="88"/>
      <c r="B48" s="75">
        <f>B45</f>
        <v>2019</v>
      </c>
      <c r="C48" s="3">
        <v>11439.3</v>
      </c>
      <c r="D48" s="3">
        <v>4653.5</v>
      </c>
      <c r="E48" s="3">
        <v>294.6</v>
      </c>
      <c r="F48" s="3">
        <v>6116.6</v>
      </c>
      <c r="G48" s="3">
        <v>1008.6</v>
      </c>
      <c r="H48" s="3">
        <v>136</v>
      </c>
      <c r="I48" s="3">
        <v>1087.6</v>
      </c>
      <c r="J48" s="3">
        <f>C48+D48+E48+F48+H48+I48</f>
        <v>23727.6</v>
      </c>
    </row>
    <row r="49" spans="1:10" ht="12">
      <c r="A49" s="82"/>
      <c r="B49" s="83"/>
      <c r="C49" s="4">
        <f aca="true" t="shared" si="7" ref="C49:J49">C48-C47</f>
        <v>670.2999999999993</v>
      </c>
      <c r="D49" s="4">
        <f t="shared" si="7"/>
        <v>-402.5</v>
      </c>
      <c r="E49" s="4">
        <f t="shared" si="7"/>
        <v>63.60000000000002</v>
      </c>
      <c r="F49" s="4">
        <f t="shared" si="7"/>
        <v>119.60000000000036</v>
      </c>
      <c r="G49" s="4">
        <f t="shared" si="7"/>
        <v>-63.39999999999998</v>
      </c>
      <c r="H49" s="4">
        <f t="shared" si="7"/>
        <v>-16</v>
      </c>
      <c r="I49" s="4">
        <f t="shared" si="7"/>
        <v>-41.40000000000009</v>
      </c>
      <c r="J49" s="4">
        <f t="shared" si="7"/>
        <v>393.59999999999854</v>
      </c>
    </row>
    <row r="50" spans="1:10" ht="12">
      <c r="A50" s="87" t="s">
        <v>16</v>
      </c>
      <c r="B50" s="75">
        <f>B44</f>
        <v>2015</v>
      </c>
      <c r="C50" s="8">
        <v>8254</v>
      </c>
      <c r="D50" s="8">
        <v>3024</v>
      </c>
      <c r="E50" s="8">
        <v>1</v>
      </c>
      <c r="F50" s="8">
        <v>1564</v>
      </c>
      <c r="G50" s="8">
        <v>392</v>
      </c>
      <c r="H50" s="8">
        <v>222</v>
      </c>
      <c r="I50" s="8">
        <v>276</v>
      </c>
      <c r="J50" s="3">
        <f>C50+D50+E50+F50+G50+I50</f>
        <v>13511</v>
      </c>
    </row>
    <row r="51" spans="1:10" ht="12">
      <c r="A51" s="88"/>
      <c r="B51" s="75">
        <f>B45</f>
        <v>2019</v>
      </c>
      <c r="C51" s="3">
        <v>10397.7</v>
      </c>
      <c r="D51" s="3">
        <v>3332.5</v>
      </c>
      <c r="E51" s="3">
        <v>4.4</v>
      </c>
      <c r="F51" s="3">
        <v>1996</v>
      </c>
      <c r="G51" s="3">
        <v>502.6</v>
      </c>
      <c r="H51" s="3">
        <v>219.1</v>
      </c>
      <c r="I51" s="3">
        <v>271.6</v>
      </c>
      <c r="J51" s="3">
        <f>C51+D51+E51+F51+G51+I51</f>
        <v>16504.8</v>
      </c>
    </row>
    <row r="52" spans="1:10" ht="12">
      <c r="A52" s="82"/>
      <c r="B52" s="83"/>
      <c r="C52" s="4">
        <f aca="true" t="shared" si="8" ref="C52:J52">C51-C50</f>
        <v>2143.7000000000007</v>
      </c>
      <c r="D52" s="4">
        <f t="shared" si="8"/>
        <v>308.5</v>
      </c>
      <c r="E52" s="4">
        <f t="shared" si="8"/>
        <v>3.4000000000000004</v>
      </c>
      <c r="F52" s="4">
        <f t="shared" si="8"/>
        <v>432</v>
      </c>
      <c r="G52" s="4">
        <f t="shared" si="8"/>
        <v>110.60000000000002</v>
      </c>
      <c r="H52" s="4">
        <f t="shared" si="8"/>
        <v>-2.9000000000000057</v>
      </c>
      <c r="I52" s="4">
        <f t="shared" si="8"/>
        <v>-4.399999999999977</v>
      </c>
      <c r="J52" s="4">
        <f t="shared" si="8"/>
        <v>2993.7999999999993</v>
      </c>
    </row>
    <row r="53" spans="1:10" ht="12">
      <c r="A53" s="87" t="s">
        <v>17</v>
      </c>
      <c r="B53" s="75">
        <f>B44</f>
        <v>2015</v>
      </c>
      <c r="C53" s="8">
        <v>1150</v>
      </c>
      <c r="D53" s="8">
        <v>513</v>
      </c>
      <c r="E53" s="8">
        <v>0</v>
      </c>
      <c r="F53" s="8">
        <v>615</v>
      </c>
      <c r="G53" s="8">
        <v>201</v>
      </c>
      <c r="H53" s="8">
        <v>526</v>
      </c>
      <c r="I53" s="8">
        <v>2</v>
      </c>
      <c r="J53" s="3">
        <f>C53+D53+E53+F53+G53+H53+I53</f>
        <v>3007</v>
      </c>
    </row>
    <row r="54" spans="1:10" ht="12">
      <c r="A54" s="88"/>
      <c r="B54" s="75">
        <f>B45</f>
        <v>2019</v>
      </c>
      <c r="C54" s="3">
        <v>2243.6</v>
      </c>
      <c r="D54" s="3">
        <v>657.3</v>
      </c>
      <c r="E54" s="3">
        <v>0.8</v>
      </c>
      <c r="F54" s="3">
        <v>1682</v>
      </c>
      <c r="G54" s="3">
        <v>351.9</v>
      </c>
      <c r="H54" s="3">
        <v>658.2</v>
      </c>
      <c r="I54" s="3">
        <v>17.5</v>
      </c>
      <c r="J54" s="3">
        <f>C54+D54+E54+F54+G54+H54+I54</f>
        <v>5611.299999999999</v>
      </c>
    </row>
    <row r="55" spans="1:10" ht="12">
      <c r="A55" s="82"/>
      <c r="B55" s="83"/>
      <c r="C55" s="4">
        <f>C54-C53</f>
        <v>1093.6</v>
      </c>
      <c r="D55" s="4">
        <f aca="true" t="shared" si="9" ref="D55:J55">D54-D53</f>
        <v>144.29999999999995</v>
      </c>
      <c r="E55" s="4">
        <f t="shared" si="9"/>
        <v>0.8</v>
      </c>
      <c r="F55" s="4">
        <f t="shared" si="9"/>
        <v>1067</v>
      </c>
      <c r="G55" s="4">
        <f t="shared" si="9"/>
        <v>150.89999999999998</v>
      </c>
      <c r="H55" s="4">
        <f t="shared" si="9"/>
        <v>132.20000000000005</v>
      </c>
      <c r="I55" s="4">
        <f t="shared" si="9"/>
        <v>15.5</v>
      </c>
      <c r="J55" s="4">
        <f t="shared" si="9"/>
        <v>2604.2999999999993</v>
      </c>
    </row>
    <row r="56" spans="1:10" ht="12">
      <c r="A56" s="87" t="s">
        <v>18</v>
      </c>
      <c r="B56" s="75">
        <f>B44</f>
        <v>2015</v>
      </c>
      <c r="C56" s="8">
        <f>C44+C47+C50+C53</f>
        <v>25005</v>
      </c>
      <c r="D56" s="8">
        <f aca="true" t="shared" si="10" ref="D56:I56">D44+D47+D50+D53</f>
        <v>11502</v>
      </c>
      <c r="E56" s="8">
        <f t="shared" si="10"/>
        <v>419</v>
      </c>
      <c r="F56" s="8">
        <f t="shared" si="10"/>
        <v>10502</v>
      </c>
      <c r="G56" s="8">
        <f t="shared" si="10"/>
        <v>1731</v>
      </c>
      <c r="H56" s="8">
        <f t="shared" si="10"/>
        <v>1592</v>
      </c>
      <c r="I56" s="8">
        <f t="shared" si="10"/>
        <v>1474</v>
      </c>
      <c r="J56" s="8">
        <f>SUM(C56:I56)</f>
        <v>52225</v>
      </c>
    </row>
    <row r="57" spans="1:10" ht="12">
      <c r="A57" s="88"/>
      <c r="B57" s="75">
        <f>B45</f>
        <v>2019</v>
      </c>
      <c r="C57" s="8">
        <f>C45+C48+C51+C54</f>
        <v>30154.1</v>
      </c>
      <c r="D57" s="8">
        <f aca="true" t="shared" si="11" ref="D57:I57">D45+D48+D51+D54</f>
        <v>12444.099999999999</v>
      </c>
      <c r="E57" s="8">
        <f t="shared" si="11"/>
        <v>578.3</v>
      </c>
      <c r="F57" s="8">
        <f t="shared" si="11"/>
        <v>12210</v>
      </c>
      <c r="G57" s="8">
        <f t="shared" si="11"/>
        <v>1926</v>
      </c>
      <c r="H57" s="8">
        <f t="shared" si="11"/>
        <v>2039.3999999999999</v>
      </c>
      <c r="I57" s="8">
        <f t="shared" si="11"/>
        <v>1498.1</v>
      </c>
      <c r="J57" s="8">
        <f>SUM(C57:I57)</f>
        <v>60850</v>
      </c>
    </row>
    <row r="58" spans="1:10" ht="13.5" customHeight="1">
      <c r="A58" s="95" t="s">
        <v>216</v>
      </c>
      <c r="B58" s="75">
        <f>B44</f>
        <v>2015</v>
      </c>
      <c r="C58" s="3">
        <f>C56/J56*100</f>
        <v>47.87936811871709</v>
      </c>
      <c r="D58" s="3">
        <f>D56/J56*100</f>
        <v>22.02393489707994</v>
      </c>
      <c r="E58" s="3">
        <f>E56/J56*100</f>
        <v>0.8022977501196744</v>
      </c>
      <c r="F58" s="3">
        <f>F56/J56*100</f>
        <v>20.109143130684537</v>
      </c>
      <c r="G58" s="3">
        <f>G56/J56*100</f>
        <v>3.3145045476304453</v>
      </c>
      <c r="H58" s="3">
        <f>H56/J56*100</f>
        <v>3.048348492101484</v>
      </c>
      <c r="I58" s="3">
        <f>I56/J56*100</f>
        <v>2.8224030636668265</v>
      </c>
      <c r="J58" s="3">
        <v>100</v>
      </c>
    </row>
    <row r="59" spans="1:10" ht="12">
      <c r="A59" s="96"/>
      <c r="B59" s="75">
        <f>B45</f>
        <v>2019</v>
      </c>
      <c r="C59" s="3">
        <f>C57/J57*100</f>
        <v>49.554806902218566</v>
      </c>
      <c r="D59" s="3">
        <f>D57/J57*100</f>
        <v>20.450451930977813</v>
      </c>
      <c r="E59" s="3">
        <f>E57/J57*100</f>
        <v>0.9503697617091207</v>
      </c>
      <c r="F59" s="3">
        <f>F57/J57*100</f>
        <v>20.06573541495481</v>
      </c>
      <c r="G59" s="3">
        <f>G57/J57*100</f>
        <v>3.1651602300739525</v>
      </c>
      <c r="H59" s="3">
        <f>H57/J57*100</f>
        <v>3.3515201314708296</v>
      </c>
      <c r="I59" s="3">
        <f>I57/J57*100</f>
        <v>2.461955628594905</v>
      </c>
      <c r="J59" s="3">
        <v>100</v>
      </c>
    </row>
    <row r="60" spans="1:10" ht="1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">
      <c r="A61" s="89"/>
      <c r="B61" s="85" t="s">
        <v>2</v>
      </c>
      <c r="C61" s="84" t="s">
        <v>27</v>
      </c>
      <c r="D61" s="84"/>
      <c r="E61" s="84"/>
      <c r="F61" s="84"/>
      <c r="G61" s="84"/>
      <c r="H61" s="84"/>
      <c r="I61" s="84"/>
      <c r="J61" s="84"/>
    </row>
    <row r="62" spans="1:10" ht="12">
      <c r="A62" s="90"/>
      <c r="B62" s="86"/>
      <c r="C62" s="7" t="s">
        <v>20</v>
      </c>
      <c r="D62" s="7" t="s">
        <v>21</v>
      </c>
      <c r="E62" s="7" t="s">
        <v>22</v>
      </c>
      <c r="F62" s="7" t="s">
        <v>23</v>
      </c>
      <c r="G62" s="7" t="s">
        <v>24</v>
      </c>
      <c r="H62" s="7" t="s">
        <v>25</v>
      </c>
      <c r="I62" s="7" t="s">
        <v>26</v>
      </c>
      <c r="J62" s="7" t="s">
        <v>13</v>
      </c>
    </row>
    <row r="63" spans="1:10" ht="12">
      <c r="A63" s="87" t="s">
        <v>14</v>
      </c>
      <c r="B63" s="75">
        <f>B25</f>
        <v>2015</v>
      </c>
      <c r="C63" s="8">
        <f>C25*1000/C44</f>
        <v>72.10264900662251</v>
      </c>
      <c r="D63" s="8">
        <f aca="true" t="shared" si="12" ref="D63:J63">D25*1000/D44</f>
        <v>92.19663114472327</v>
      </c>
      <c r="E63" s="8">
        <f t="shared" si="12"/>
        <v>50.80213903743316</v>
      </c>
      <c r="F63" s="8">
        <f t="shared" si="12"/>
        <v>40.75666380051591</v>
      </c>
      <c r="G63" s="8">
        <f t="shared" si="12"/>
        <v>51.515151515151516</v>
      </c>
      <c r="H63" s="8">
        <f t="shared" si="12"/>
        <v>41.61849710982659</v>
      </c>
      <c r="I63" s="8">
        <f t="shared" si="12"/>
        <v>47.76119402985075</v>
      </c>
      <c r="J63" s="8">
        <f t="shared" si="12"/>
        <v>68.26428378012454</v>
      </c>
    </row>
    <row r="64" spans="1:10" ht="12">
      <c r="A64" s="88"/>
      <c r="B64" s="75">
        <f>B26</f>
        <v>2019</v>
      </c>
      <c r="C64" s="8">
        <f>C26*1000/C45</f>
        <v>62.87643039433605</v>
      </c>
      <c r="D64" s="8">
        <f aca="true" t="shared" si="13" ref="D64:J64">D26*1000/D45</f>
        <v>76.87065880867185</v>
      </c>
      <c r="E64" s="8">
        <f t="shared" si="13"/>
        <v>42.62118491921005</v>
      </c>
      <c r="F64" s="8">
        <f t="shared" si="13"/>
        <v>36.75995694294941</v>
      </c>
      <c r="G64" s="8">
        <f t="shared" si="13"/>
        <v>44.51510333863275</v>
      </c>
      <c r="H64" s="8">
        <f t="shared" si="13"/>
        <v>45.8824675957509</v>
      </c>
      <c r="I64" s="8">
        <f t="shared" si="13"/>
        <v>38.46787479406919</v>
      </c>
      <c r="J64" s="8">
        <f t="shared" si="13"/>
        <v>60.18463414280115</v>
      </c>
    </row>
    <row r="65" spans="1:10" ht="12">
      <c r="A65" s="82" t="s">
        <v>28</v>
      </c>
      <c r="B65" s="83"/>
      <c r="C65" s="78">
        <f>C64-C63</f>
        <v>-9.226218612286466</v>
      </c>
      <c r="D65" s="78">
        <f aca="true" t="shared" si="14" ref="D65:J65">D64-D63</f>
        <v>-15.325972336051422</v>
      </c>
      <c r="E65" s="78">
        <f t="shared" si="14"/>
        <v>-8.180954118223106</v>
      </c>
      <c r="F65" s="78">
        <f t="shared" si="14"/>
        <v>-3.996706857566501</v>
      </c>
      <c r="G65" s="78">
        <f t="shared" si="14"/>
        <v>-7.000048176518767</v>
      </c>
      <c r="H65" s="78">
        <f t="shared" si="14"/>
        <v>4.263970485924311</v>
      </c>
      <c r="I65" s="78">
        <f t="shared" si="14"/>
        <v>-9.29331923578156</v>
      </c>
      <c r="J65" s="78">
        <f t="shared" si="14"/>
        <v>-8.079649637323392</v>
      </c>
    </row>
    <row r="66" spans="1:10" ht="12">
      <c r="A66" s="87" t="s">
        <v>15</v>
      </c>
      <c r="B66" s="75">
        <f>B63</f>
        <v>2015</v>
      </c>
      <c r="C66" s="8">
        <f aca="true" t="shared" si="15" ref="C66:J76">C28*1000/C47</f>
        <v>306.6022843346643</v>
      </c>
      <c r="D66" s="8">
        <f t="shared" si="15"/>
        <v>329.86550632911394</v>
      </c>
      <c r="E66" s="8">
        <f t="shared" si="15"/>
        <v>212.55411255411255</v>
      </c>
      <c r="F66" s="8">
        <f t="shared" si="15"/>
        <v>185.5927963981991</v>
      </c>
      <c r="G66" s="8">
        <f t="shared" si="15"/>
        <v>172.76119402985074</v>
      </c>
      <c r="H66" s="8">
        <f t="shared" si="15"/>
        <v>162.5</v>
      </c>
      <c r="I66" s="8">
        <f t="shared" si="15"/>
        <v>172.0992028343667</v>
      </c>
      <c r="J66" s="8">
        <f t="shared" si="15"/>
        <v>272.16508099768583</v>
      </c>
    </row>
    <row r="67" spans="1:10" ht="10.5" customHeight="1">
      <c r="A67" s="88"/>
      <c r="B67" s="75">
        <f>B64</f>
        <v>2019</v>
      </c>
      <c r="C67" s="8">
        <f t="shared" si="15"/>
        <v>315.13641568977124</v>
      </c>
      <c r="D67" s="8">
        <f t="shared" si="15"/>
        <v>330.3814333297518</v>
      </c>
      <c r="E67" s="8">
        <f t="shared" si="15"/>
        <v>220.40054310930074</v>
      </c>
      <c r="F67" s="8">
        <f t="shared" si="15"/>
        <v>180.60360330902787</v>
      </c>
      <c r="G67" s="8">
        <f t="shared" si="15"/>
        <v>177.771167955582</v>
      </c>
      <c r="H67" s="8">
        <f t="shared" si="15"/>
        <v>154.0441176470588</v>
      </c>
      <c r="I67" s="8">
        <f t="shared" si="15"/>
        <v>177.27105553512322</v>
      </c>
      <c r="J67" s="8">
        <f t="shared" si="15"/>
        <v>275.02697280803795</v>
      </c>
    </row>
    <row r="68" spans="1:10" ht="12">
      <c r="A68" s="82" t="s">
        <v>28</v>
      </c>
      <c r="B68" s="83"/>
      <c r="C68" s="78">
        <f>C67-C66</f>
        <v>8.534131355106922</v>
      </c>
      <c r="D68" s="78">
        <f aca="true" t="shared" si="16" ref="D68:J68">D67-D66</f>
        <v>0.5159270006378733</v>
      </c>
      <c r="E68" s="78">
        <f t="shared" si="16"/>
        <v>7.846430555188192</v>
      </c>
      <c r="F68" s="78">
        <f t="shared" si="16"/>
        <v>-4.989193089171238</v>
      </c>
      <c r="G68" s="78">
        <f t="shared" si="16"/>
        <v>5.009973925731259</v>
      </c>
      <c r="H68" s="78">
        <f t="shared" si="16"/>
        <v>-8.455882352941188</v>
      </c>
      <c r="I68" s="78">
        <f t="shared" si="16"/>
        <v>5.171852700756517</v>
      </c>
      <c r="J68" s="78">
        <f t="shared" si="16"/>
        <v>2.8618918103521196</v>
      </c>
    </row>
    <row r="69" spans="1:10" ht="12">
      <c r="A69" s="87" t="s">
        <v>16</v>
      </c>
      <c r="B69" s="75">
        <f>B63</f>
        <v>2015</v>
      </c>
      <c r="C69" s="8">
        <f t="shared" si="15"/>
        <v>339.9442694451175</v>
      </c>
      <c r="D69" s="8">
        <f t="shared" si="15"/>
        <v>359.49074074074076</v>
      </c>
      <c r="E69" s="8">
        <f t="shared" si="15"/>
        <v>200</v>
      </c>
      <c r="F69" s="8">
        <f t="shared" si="15"/>
        <v>278.83631713554985</v>
      </c>
      <c r="G69" s="8">
        <f t="shared" si="15"/>
        <v>253.8265306122449</v>
      </c>
      <c r="H69" s="8">
        <f t="shared" si="15"/>
        <v>195.4954954954955</v>
      </c>
      <c r="I69" s="8">
        <f t="shared" si="15"/>
        <v>189.4927536231884</v>
      </c>
      <c r="J69" s="8">
        <f t="shared" si="15"/>
        <v>331.66308933461625</v>
      </c>
    </row>
    <row r="70" spans="1:10" ht="12">
      <c r="A70" s="88"/>
      <c r="B70" s="75">
        <f>B64</f>
        <v>2019</v>
      </c>
      <c r="C70" s="8">
        <f t="shared" si="15"/>
        <v>349.0281504563509</v>
      </c>
      <c r="D70" s="8">
        <f t="shared" si="15"/>
        <v>369.07426856714176</v>
      </c>
      <c r="E70" s="8">
        <f t="shared" si="15"/>
        <v>286.3636363636363</v>
      </c>
      <c r="F70" s="8">
        <f t="shared" si="15"/>
        <v>277.67034068136275</v>
      </c>
      <c r="G70" s="8">
        <f t="shared" si="15"/>
        <v>251.591723040191</v>
      </c>
      <c r="H70" s="8">
        <f t="shared" si="15"/>
        <v>203.65130077590143</v>
      </c>
      <c r="I70" s="8">
        <f t="shared" si="15"/>
        <v>199.22680412371133</v>
      </c>
      <c r="J70" s="8">
        <f t="shared" si="15"/>
        <v>338.9971402258737</v>
      </c>
    </row>
    <row r="71" spans="1:10" ht="12">
      <c r="A71" s="82" t="s">
        <v>28</v>
      </c>
      <c r="B71" s="83"/>
      <c r="C71" s="78">
        <f>C70-C69</f>
        <v>9.083881011233359</v>
      </c>
      <c r="D71" s="78">
        <f aca="true" t="shared" si="17" ref="D71:J71">D70-D69</f>
        <v>9.583527826400996</v>
      </c>
      <c r="E71" s="78">
        <f t="shared" si="17"/>
        <v>86.36363636363632</v>
      </c>
      <c r="F71" s="78">
        <f t="shared" si="17"/>
        <v>-1.1659764541871027</v>
      </c>
      <c r="G71" s="78">
        <f t="shared" si="17"/>
        <v>-2.23480757205391</v>
      </c>
      <c r="H71" s="78">
        <f t="shared" si="17"/>
        <v>8.155805280405929</v>
      </c>
      <c r="I71" s="78">
        <f t="shared" si="17"/>
        <v>9.734050500522926</v>
      </c>
      <c r="J71" s="78">
        <f t="shared" si="17"/>
        <v>7.334050891257448</v>
      </c>
    </row>
    <row r="72" spans="1:10" ht="12">
      <c r="A72" s="87" t="s">
        <v>17</v>
      </c>
      <c r="B72" s="75">
        <f>B63</f>
        <v>2015</v>
      </c>
      <c r="C72" s="8">
        <f t="shared" si="15"/>
        <v>313.7391304347826</v>
      </c>
      <c r="D72" s="8">
        <f t="shared" si="15"/>
        <v>367.64132553606237</v>
      </c>
      <c r="E72" s="8">
        <v>0</v>
      </c>
      <c r="F72" s="8">
        <f t="shared" si="15"/>
        <v>307.1544715447154</v>
      </c>
      <c r="G72" s="8">
        <f t="shared" si="15"/>
        <v>282.089552238806</v>
      </c>
      <c r="H72" s="8">
        <f t="shared" si="15"/>
        <v>293.91634980988596</v>
      </c>
      <c r="I72" s="8">
        <f t="shared" si="15"/>
        <v>150</v>
      </c>
      <c r="J72" s="8">
        <f t="shared" si="15"/>
        <v>315.89624210176254</v>
      </c>
    </row>
    <row r="73" spans="1:10" ht="12">
      <c r="A73" s="88"/>
      <c r="B73" s="75">
        <f>B64</f>
        <v>2019</v>
      </c>
      <c r="C73" s="8">
        <f t="shared" si="15"/>
        <v>323.29292208949903</v>
      </c>
      <c r="D73" s="8">
        <f t="shared" si="15"/>
        <v>373.2237943100563</v>
      </c>
      <c r="E73" s="8">
        <f t="shared" si="15"/>
        <v>225</v>
      </c>
      <c r="F73" s="8">
        <f t="shared" si="15"/>
        <v>301.02259215219976</v>
      </c>
      <c r="G73" s="8">
        <f t="shared" si="15"/>
        <v>281.3867576015914</v>
      </c>
      <c r="H73" s="8">
        <f t="shared" si="15"/>
        <v>298.7997569127924</v>
      </c>
      <c r="I73" s="8">
        <f t="shared" si="15"/>
        <v>172.57142857142858</v>
      </c>
      <c r="J73" s="8">
        <f t="shared" si="15"/>
        <v>316.4810293514873</v>
      </c>
    </row>
    <row r="74" spans="1:10" ht="12">
      <c r="A74" s="82" t="s">
        <v>28</v>
      </c>
      <c r="B74" s="83"/>
      <c r="C74" s="78">
        <f>C73-C72</f>
        <v>9.553791654716406</v>
      </c>
      <c r="D74" s="78">
        <f aca="true" t="shared" si="18" ref="D74:J74">D73-D72</f>
        <v>5.582468773993924</v>
      </c>
      <c r="E74" s="78">
        <f t="shared" si="18"/>
        <v>225</v>
      </c>
      <c r="F74" s="78">
        <f t="shared" si="18"/>
        <v>-6.131879392515657</v>
      </c>
      <c r="G74" s="78">
        <f t="shared" si="18"/>
        <v>-0.7027946372145948</v>
      </c>
      <c r="H74" s="78">
        <f t="shared" si="18"/>
        <v>4.88340710290646</v>
      </c>
      <c r="I74" s="78">
        <f t="shared" si="18"/>
        <v>22.571428571428584</v>
      </c>
      <c r="J74" s="78">
        <f t="shared" si="18"/>
        <v>0.5847872497247408</v>
      </c>
    </row>
    <row r="75" spans="1:10" ht="12">
      <c r="A75" s="87" t="s">
        <v>18</v>
      </c>
      <c r="B75" s="75">
        <f>B63</f>
        <v>2015</v>
      </c>
      <c r="C75" s="8">
        <f t="shared" si="15"/>
        <v>272.62147570485905</v>
      </c>
      <c r="D75" s="8">
        <f t="shared" si="15"/>
        <v>279.22969918275084</v>
      </c>
      <c r="E75" s="8">
        <f t="shared" si="15"/>
        <v>140.33412887828163</v>
      </c>
      <c r="F75" s="8">
        <f t="shared" si="15"/>
        <v>174.51913921157876</v>
      </c>
      <c r="G75" s="8">
        <f t="shared" si="15"/>
        <v>199.19121894858463</v>
      </c>
      <c r="H75" s="8">
        <f t="shared" si="15"/>
        <v>157.97738693467338</v>
      </c>
      <c r="I75" s="8">
        <f t="shared" si="15"/>
        <v>169.67435549525104</v>
      </c>
      <c r="J75" s="8">
        <f t="shared" si="15"/>
        <v>244.45380564863572</v>
      </c>
    </row>
    <row r="76" spans="1:10" ht="12">
      <c r="A76" s="88"/>
      <c r="B76" s="75">
        <f>B64</f>
        <v>2019</v>
      </c>
      <c r="C76" s="8">
        <f t="shared" si="15"/>
        <v>276.62075803953695</v>
      </c>
      <c r="D76" s="8">
        <f t="shared" si="15"/>
        <v>265.57645791981747</v>
      </c>
      <c r="E76" s="8">
        <f t="shared" si="15"/>
        <v>135.29310046688576</v>
      </c>
      <c r="F76" s="8">
        <f t="shared" si="15"/>
        <v>184.6044226044226</v>
      </c>
      <c r="G76" s="8">
        <f t="shared" si="15"/>
        <v>211.6147455867082</v>
      </c>
      <c r="H76" s="8">
        <f t="shared" si="15"/>
        <v>151.67206040992448</v>
      </c>
      <c r="I76" s="8">
        <f t="shared" si="15"/>
        <v>169.9486015619785</v>
      </c>
      <c r="J76" s="8">
        <f t="shared" si="15"/>
        <v>245.68381265406737</v>
      </c>
    </row>
    <row r="77" spans="1:10" ht="12">
      <c r="A77" s="82" t="s">
        <v>28</v>
      </c>
      <c r="B77" s="83"/>
      <c r="C77" s="5">
        <f>C76-C75</f>
        <v>3.9992823346779005</v>
      </c>
      <c r="D77" s="5">
        <f aca="true" t="shared" si="19" ref="D77:J77">D76-D75</f>
        <v>-13.653241262933363</v>
      </c>
      <c r="E77" s="5">
        <f t="shared" si="19"/>
        <v>-5.041028411395871</v>
      </c>
      <c r="F77" s="5">
        <f t="shared" si="19"/>
        <v>10.085283392843849</v>
      </c>
      <c r="G77" s="5">
        <f t="shared" si="19"/>
        <v>12.423526638123576</v>
      </c>
      <c r="H77" s="5">
        <f t="shared" si="19"/>
        <v>-6.305326524748892</v>
      </c>
      <c r="I77" s="5">
        <f t="shared" si="19"/>
        <v>0.2742460667274713</v>
      </c>
      <c r="J77" s="5">
        <f t="shared" si="19"/>
        <v>1.230007005431645</v>
      </c>
    </row>
    <row r="78" spans="1:10" ht="1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">
      <c r="A80" s="6" t="s">
        <v>289</v>
      </c>
      <c r="B80" s="6"/>
      <c r="C80" s="6"/>
      <c r="D80" s="6"/>
      <c r="E80" s="6"/>
      <c r="F80" s="6"/>
      <c r="G80" s="6"/>
      <c r="H80" s="6"/>
      <c r="I80" s="6">
        <v>1.616</v>
      </c>
      <c r="J80" s="6" t="s">
        <v>244</v>
      </c>
    </row>
    <row r="81" spans="1:10" ht="1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0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" hidden="1">
      <c r="A83" s="25" t="s">
        <v>290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12" hidden="1">
      <c r="A84" s="85" t="s">
        <v>2</v>
      </c>
      <c r="B84" s="84" t="s">
        <v>34</v>
      </c>
      <c r="C84" s="84"/>
      <c r="D84" s="84"/>
      <c r="E84" s="84"/>
      <c r="F84" s="84"/>
      <c r="G84" s="84"/>
      <c r="H84" s="84"/>
      <c r="I84" s="84"/>
      <c r="J84" s="84"/>
    </row>
    <row r="85" spans="1:10" ht="12" hidden="1">
      <c r="A85" s="86"/>
      <c r="B85" s="84" t="s">
        <v>285</v>
      </c>
      <c r="C85" s="84"/>
      <c r="D85" s="84"/>
      <c r="E85" s="84" t="s">
        <v>285</v>
      </c>
      <c r="F85" s="84"/>
      <c r="G85" s="84"/>
      <c r="H85" s="84" t="s">
        <v>285</v>
      </c>
      <c r="I85" s="84"/>
      <c r="J85" s="84"/>
    </row>
    <row r="86" spans="1:10" ht="12" hidden="1">
      <c r="A86" s="7">
        <v>2017</v>
      </c>
      <c r="B86" s="97"/>
      <c r="C86" s="102"/>
      <c r="D86" s="98"/>
      <c r="E86" s="97"/>
      <c r="F86" s="102"/>
      <c r="G86" s="98"/>
      <c r="H86" s="97"/>
      <c r="I86" s="102"/>
      <c r="J86" s="98"/>
    </row>
    <row r="87" spans="1:10" ht="12" hidden="1">
      <c r="A87" s="7">
        <v>2018</v>
      </c>
      <c r="B87" s="97"/>
      <c r="C87" s="102"/>
      <c r="D87" s="98"/>
      <c r="E87" s="97"/>
      <c r="F87" s="102"/>
      <c r="G87" s="98"/>
      <c r="H87" s="97"/>
      <c r="I87" s="102"/>
      <c r="J87" s="98"/>
    </row>
    <row r="88" spans="1:10" ht="12" hidden="1">
      <c r="A88" s="7">
        <v>2019</v>
      </c>
      <c r="B88" s="84"/>
      <c r="C88" s="84"/>
      <c r="D88" s="84"/>
      <c r="E88" s="84"/>
      <c r="F88" s="84"/>
      <c r="G88" s="84"/>
      <c r="H88" s="84"/>
      <c r="I88" s="84"/>
      <c r="J88" s="84"/>
    </row>
    <row r="89" spans="1:1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7"/>
    </row>
    <row r="90" spans="1:1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7"/>
    </row>
    <row r="91" spans="1:11" ht="12.75" customHeight="1">
      <c r="A91" s="110" t="s">
        <v>291</v>
      </c>
      <c r="B91" s="110"/>
      <c r="C91" s="110"/>
      <c r="D91" s="110"/>
      <c r="E91" s="110"/>
      <c r="F91" s="110"/>
      <c r="G91" s="110"/>
      <c r="H91" s="110"/>
      <c r="I91" s="110"/>
      <c r="J91" s="16"/>
      <c r="K91" s="17"/>
    </row>
    <row r="92" spans="1:11" ht="12.75">
      <c r="A92" s="21" t="s">
        <v>251</v>
      </c>
      <c r="B92" s="21"/>
      <c r="C92" s="21"/>
      <c r="D92" s="21"/>
      <c r="E92" s="21">
        <f>A97</f>
        <v>2017</v>
      </c>
      <c r="F92" s="21">
        <v>2019</v>
      </c>
      <c r="G92" s="34"/>
      <c r="H92" s="21" t="s">
        <v>347</v>
      </c>
      <c r="I92" s="21"/>
      <c r="J92" s="16"/>
      <c r="K92" s="17"/>
    </row>
    <row r="93" spans="1:11" ht="12.75">
      <c r="A93" s="22"/>
      <c r="B93" s="22"/>
      <c r="C93" s="22"/>
      <c r="D93" s="22"/>
      <c r="E93" s="22"/>
      <c r="F93" s="22"/>
      <c r="G93" s="22"/>
      <c r="H93" s="22"/>
      <c r="I93" s="22"/>
      <c r="J93" s="16"/>
      <c r="K93" s="17"/>
    </row>
    <row r="94" spans="1:11" ht="12.75">
      <c r="A94" s="101" t="s">
        <v>59</v>
      </c>
      <c r="B94" s="100" t="s">
        <v>211</v>
      </c>
      <c r="C94" s="101" t="s">
        <v>206</v>
      </c>
      <c r="D94" s="101"/>
      <c r="E94" s="100" t="s">
        <v>212</v>
      </c>
      <c r="F94" s="101" t="s">
        <v>206</v>
      </c>
      <c r="G94" s="101"/>
      <c r="H94" s="100" t="s">
        <v>207</v>
      </c>
      <c r="I94" s="100" t="s">
        <v>208</v>
      </c>
      <c r="J94" s="16"/>
      <c r="K94" s="17"/>
    </row>
    <row r="95" spans="1:11" ht="38.25">
      <c r="A95" s="101"/>
      <c r="B95" s="101"/>
      <c r="C95" s="20" t="s">
        <v>209</v>
      </c>
      <c r="D95" s="20" t="s">
        <v>210</v>
      </c>
      <c r="E95" s="101"/>
      <c r="F95" s="20" t="s">
        <v>209</v>
      </c>
      <c r="G95" s="20" t="s">
        <v>210</v>
      </c>
      <c r="H95" s="101"/>
      <c r="I95" s="101"/>
      <c r="J95" s="16"/>
      <c r="K95" s="17"/>
    </row>
    <row r="96" spans="1:11" ht="12.75">
      <c r="A96" s="23">
        <v>1</v>
      </c>
      <c r="B96" s="23">
        <v>2</v>
      </c>
      <c r="C96" s="24">
        <v>3</v>
      </c>
      <c r="D96" s="24">
        <v>4</v>
      </c>
      <c r="E96" s="23">
        <v>5</v>
      </c>
      <c r="F96" s="24">
        <v>6</v>
      </c>
      <c r="G96" s="24">
        <v>7</v>
      </c>
      <c r="H96" s="23">
        <v>8</v>
      </c>
      <c r="I96" s="23">
        <v>9</v>
      </c>
      <c r="J96" s="16"/>
      <c r="K96" s="17"/>
    </row>
    <row r="97" spans="1:11" ht="24" customHeight="1">
      <c r="A97" s="39">
        <f>A9</f>
        <v>2017</v>
      </c>
      <c r="B97" s="39">
        <v>4.6208</v>
      </c>
      <c r="C97" s="39">
        <v>3.2174</v>
      </c>
      <c r="D97" s="39">
        <v>1.4034</v>
      </c>
      <c r="E97" s="39">
        <v>0.1683</v>
      </c>
      <c r="F97" s="39">
        <v>0.1683</v>
      </c>
      <c r="G97" s="39"/>
      <c r="H97" s="39" t="s">
        <v>350</v>
      </c>
      <c r="I97" s="80" t="s">
        <v>351</v>
      </c>
      <c r="J97" s="16"/>
      <c r="K97" s="17"/>
    </row>
    <row r="98" spans="1:11" ht="12.75">
      <c r="A98" s="39">
        <f>A10</f>
        <v>2018</v>
      </c>
      <c r="B98" s="39">
        <v>8004.2048</v>
      </c>
      <c r="C98" s="39">
        <v>7538.8</v>
      </c>
      <c r="D98" s="39">
        <v>465.4048</v>
      </c>
      <c r="E98" s="39"/>
      <c r="F98" s="39"/>
      <c r="G98" s="39"/>
      <c r="H98" s="39"/>
      <c r="I98" s="39"/>
      <c r="J98" s="16"/>
      <c r="K98" s="17"/>
    </row>
    <row r="99" spans="1:11" ht="12.75">
      <c r="A99" s="39">
        <f>A11</f>
        <v>2019</v>
      </c>
      <c r="B99" s="39">
        <v>0</v>
      </c>
      <c r="C99" s="39">
        <v>0</v>
      </c>
      <c r="D99" s="39">
        <v>0</v>
      </c>
      <c r="E99" s="39">
        <v>0</v>
      </c>
      <c r="F99" s="39"/>
      <c r="G99" s="39"/>
      <c r="H99" s="39"/>
      <c r="I99" s="39"/>
      <c r="J99" s="16"/>
      <c r="K99" s="17"/>
    </row>
    <row r="100" spans="1:11" ht="12.75">
      <c r="A100" s="23" t="s">
        <v>55</v>
      </c>
      <c r="B100" s="23">
        <f aca="true" t="shared" si="20" ref="B100:G100">SUM(B97:B99)</f>
        <v>8008.8256</v>
      </c>
      <c r="C100" s="23">
        <f t="shared" si="20"/>
        <v>7542.017400000001</v>
      </c>
      <c r="D100" s="23">
        <f t="shared" si="20"/>
        <v>466.8082</v>
      </c>
      <c r="E100" s="23">
        <f t="shared" si="20"/>
        <v>0.1683</v>
      </c>
      <c r="F100" s="23">
        <f t="shared" si="20"/>
        <v>0.1683</v>
      </c>
      <c r="G100" s="23">
        <f t="shared" si="20"/>
        <v>0</v>
      </c>
      <c r="H100" s="23"/>
      <c r="I100" s="23"/>
      <c r="J100" s="16"/>
      <c r="K100" s="17"/>
    </row>
    <row r="101" spans="1:1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7"/>
    </row>
    <row r="103" spans="1:10" ht="1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">
      <c r="A104" s="135" t="s">
        <v>292</v>
      </c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1:10" ht="12">
      <c r="A105" s="135" t="s">
        <v>149</v>
      </c>
      <c r="B105" s="135"/>
      <c r="C105" s="135"/>
      <c r="D105" s="135"/>
      <c r="E105" s="135"/>
      <c r="F105" s="135"/>
      <c r="G105" s="135"/>
      <c r="H105" s="135"/>
      <c r="I105" s="135"/>
      <c r="J105" s="135"/>
    </row>
    <row r="106" spans="1:10" ht="12">
      <c r="A106" s="135" t="s">
        <v>293</v>
      </c>
      <c r="B106" s="135"/>
      <c r="C106" s="135"/>
      <c r="D106" s="135"/>
      <c r="E106" s="135"/>
      <c r="F106" s="135"/>
      <c r="G106" s="135"/>
      <c r="H106" s="135"/>
      <c r="I106" s="135"/>
      <c r="J106" s="135"/>
    </row>
    <row r="107" spans="1:10" ht="12">
      <c r="A107" s="2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">
      <c r="A108" s="108" t="s">
        <v>2</v>
      </c>
      <c r="B108" s="99" t="s">
        <v>35</v>
      </c>
      <c r="C108" s="99"/>
      <c r="D108" s="99" t="s">
        <v>36</v>
      </c>
      <c r="E108" s="99"/>
      <c r="F108" s="99"/>
      <c r="G108" s="99"/>
      <c r="H108" s="99"/>
      <c r="I108" s="99"/>
      <c r="J108" s="99"/>
    </row>
    <row r="109" spans="1:10" ht="61.5" customHeight="1">
      <c r="A109" s="109"/>
      <c r="B109" s="9" t="s">
        <v>11</v>
      </c>
      <c r="C109" s="9" t="s">
        <v>137</v>
      </c>
      <c r="D109" s="9" t="s">
        <v>37</v>
      </c>
      <c r="E109" s="9" t="s">
        <v>138</v>
      </c>
      <c r="F109" s="9" t="s">
        <v>250</v>
      </c>
      <c r="G109" s="9" t="s">
        <v>150</v>
      </c>
      <c r="H109" s="9" t="s">
        <v>155</v>
      </c>
      <c r="I109" s="9" t="s">
        <v>267</v>
      </c>
      <c r="J109" s="9"/>
    </row>
    <row r="110" spans="1:10" ht="12">
      <c r="A110" s="9">
        <f>A9</f>
        <v>2017</v>
      </c>
      <c r="B110" s="9">
        <f>D110+E110+F110+G110+H110</f>
        <v>169</v>
      </c>
      <c r="C110" s="76">
        <f>B110*100/D9</f>
        <v>0.32648172475079207</v>
      </c>
      <c r="D110" s="9"/>
      <c r="E110" s="9"/>
      <c r="F110" s="9"/>
      <c r="G110" s="9"/>
      <c r="H110" s="9">
        <v>169</v>
      </c>
      <c r="I110" s="9"/>
      <c r="J110" s="9"/>
    </row>
    <row r="111" spans="1:10" ht="12">
      <c r="A111" s="9">
        <f>A10</f>
        <v>2018</v>
      </c>
      <c r="B111" s="9">
        <f>D111+E111+F111+G111+H111</f>
        <v>257</v>
      </c>
      <c r="C111" s="76">
        <f>B111*100/D10</f>
        <v>0.4320562177428845</v>
      </c>
      <c r="D111" s="9"/>
      <c r="E111" s="9"/>
      <c r="F111" s="9">
        <v>2</v>
      </c>
      <c r="G111" s="9"/>
      <c r="H111" s="9">
        <v>255</v>
      </c>
      <c r="I111" s="9"/>
      <c r="J111" s="9"/>
    </row>
    <row r="112" spans="1:10" ht="12">
      <c r="A112" s="9">
        <f>A11</f>
        <v>2019</v>
      </c>
      <c r="B112" s="9">
        <f>D112+E112+F112+G112+H112+I112</f>
        <v>205</v>
      </c>
      <c r="C112" s="76">
        <f>B112*100/D11</f>
        <v>0.34383108333626844</v>
      </c>
      <c r="D112" s="9"/>
      <c r="E112" s="9"/>
      <c r="F112" s="9">
        <v>3</v>
      </c>
      <c r="G112" s="9"/>
      <c r="H112" s="9">
        <v>202</v>
      </c>
      <c r="I112" s="9"/>
      <c r="J112" s="9"/>
    </row>
    <row r="113" spans="1:10" ht="12">
      <c r="A113" s="77" t="s">
        <v>33</v>
      </c>
      <c r="B113" s="9">
        <f>D113+E113+F113+G113+H113</f>
        <v>631</v>
      </c>
      <c r="C113" s="76"/>
      <c r="D113" s="77">
        <f aca="true" t="shared" si="21" ref="D113:J113">SUM(D110:D112)</f>
        <v>0</v>
      </c>
      <c r="E113" s="77">
        <f t="shared" si="21"/>
        <v>0</v>
      </c>
      <c r="F113" s="77">
        <f t="shared" si="21"/>
        <v>5</v>
      </c>
      <c r="G113" s="77">
        <f t="shared" si="21"/>
        <v>0</v>
      </c>
      <c r="H113" s="77">
        <f t="shared" si="21"/>
        <v>626</v>
      </c>
      <c r="I113" s="77">
        <f t="shared" si="21"/>
        <v>0</v>
      </c>
      <c r="J113" s="77">
        <f t="shared" si="21"/>
        <v>0</v>
      </c>
    </row>
    <row r="114" spans="1:10" ht="1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">
      <c r="A116" s="29" t="s">
        <v>294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25.5" customHeight="1">
      <c r="A117" s="7" t="s">
        <v>2</v>
      </c>
      <c r="B117" s="107" t="s">
        <v>38</v>
      </c>
      <c r="C117" s="100"/>
      <c r="D117" s="100"/>
      <c r="E117" s="100"/>
      <c r="F117" s="92"/>
      <c r="G117" s="6"/>
      <c r="H117" s="6"/>
      <c r="I117" s="6"/>
      <c r="J117" s="6"/>
    </row>
    <row r="118" spans="1:10" ht="12.75">
      <c r="A118" s="7">
        <f>A9</f>
        <v>2017</v>
      </c>
      <c r="B118" s="97">
        <v>0</v>
      </c>
      <c r="C118" s="102"/>
      <c r="D118" s="102"/>
      <c r="E118" s="102"/>
      <c r="F118" s="111"/>
      <c r="G118" s="6"/>
      <c r="H118" s="6"/>
      <c r="I118" s="6"/>
      <c r="J118" s="6"/>
    </row>
    <row r="119" spans="1:10" ht="12.75">
      <c r="A119" s="7">
        <f>A10</f>
        <v>2018</v>
      </c>
      <c r="B119" s="97">
        <v>0</v>
      </c>
      <c r="C119" s="102"/>
      <c r="D119" s="102"/>
      <c r="E119" s="102"/>
      <c r="F119" s="111"/>
      <c r="G119" s="6"/>
      <c r="H119" s="6"/>
      <c r="I119" s="6"/>
      <c r="J119" s="6"/>
    </row>
    <row r="120" spans="1:10" ht="12.75">
      <c r="A120" s="7">
        <f>A11</f>
        <v>2019</v>
      </c>
      <c r="B120" s="97">
        <v>0</v>
      </c>
      <c r="C120" s="102"/>
      <c r="D120" s="102"/>
      <c r="E120" s="102"/>
      <c r="F120" s="111"/>
      <c r="G120" s="6"/>
      <c r="H120" s="6"/>
      <c r="I120" s="6"/>
      <c r="J120" s="6"/>
    </row>
    <row r="121" spans="1:10" ht="12">
      <c r="A121" s="7" t="s">
        <v>33</v>
      </c>
      <c r="B121" s="97">
        <f>SUM(B118:F120)</f>
        <v>0</v>
      </c>
      <c r="C121" s="102"/>
      <c r="D121" s="102"/>
      <c r="E121" s="102"/>
      <c r="F121" s="98"/>
      <c r="G121" s="6"/>
      <c r="H121" s="6"/>
      <c r="I121" s="6"/>
      <c r="J121" s="6"/>
    </row>
    <row r="122" spans="1:10" ht="1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">
      <c r="A123" s="25" t="s">
        <v>295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">
      <c r="A124" s="25" t="s">
        <v>296</v>
      </c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">
      <c r="A125" s="29" t="s">
        <v>297</v>
      </c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">
      <c r="A126" s="29" t="s">
        <v>298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46.5" customHeight="1">
      <c r="A127" s="99" t="s">
        <v>2</v>
      </c>
      <c r="B127" s="99" t="s">
        <v>4</v>
      </c>
      <c r="C127" s="99" t="s">
        <v>39</v>
      </c>
      <c r="D127" s="99"/>
      <c r="E127" s="99" t="s">
        <v>40</v>
      </c>
      <c r="F127" s="99"/>
      <c r="G127" s="99" t="s">
        <v>42</v>
      </c>
      <c r="H127" s="99"/>
      <c r="I127" s="99" t="s">
        <v>41</v>
      </c>
      <c r="J127" s="99"/>
    </row>
    <row r="128" spans="1:10" ht="12.75" customHeight="1">
      <c r="A128" s="99"/>
      <c r="B128" s="99"/>
      <c r="C128" s="9" t="s">
        <v>11</v>
      </c>
      <c r="D128" s="9" t="s">
        <v>0</v>
      </c>
      <c r="E128" s="9" t="s">
        <v>11</v>
      </c>
      <c r="F128" s="9" t="s">
        <v>0</v>
      </c>
      <c r="G128" s="9" t="s">
        <v>11</v>
      </c>
      <c r="H128" s="9" t="s">
        <v>0</v>
      </c>
      <c r="I128" s="9" t="s">
        <v>11</v>
      </c>
      <c r="J128" s="9" t="s">
        <v>0</v>
      </c>
    </row>
    <row r="129" spans="1:10" ht="12">
      <c r="A129" s="9">
        <f>A9</f>
        <v>2017</v>
      </c>
      <c r="B129" s="10">
        <f>D9</f>
        <v>51764</v>
      </c>
      <c r="C129" s="9"/>
      <c r="D129" s="12"/>
      <c r="E129" s="9"/>
      <c r="F129" s="12"/>
      <c r="G129" s="9"/>
      <c r="H129" s="12"/>
      <c r="I129" s="9"/>
      <c r="J129" s="12"/>
    </row>
    <row r="130" spans="1:10" ht="12">
      <c r="A130" s="9">
        <f>A10</f>
        <v>2018</v>
      </c>
      <c r="B130" s="10">
        <f>D10</f>
        <v>59483</v>
      </c>
      <c r="C130" s="9"/>
      <c r="D130" s="12"/>
      <c r="E130" s="9"/>
      <c r="F130" s="12"/>
      <c r="G130" s="9"/>
      <c r="H130" s="12"/>
      <c r="I130" s="9"/>
      <c r="J130" s="12"/>
    </row>
    <row r="131" spans="1:10" ht="12">
      <c r="A131" s="9">
        <f>A11</f>
        <v>2019</v>
      </c>
      <c r="B131" s="10">
        <f>D11</f>
        <v>59622.3</v>
      </c>
      <c r="C131" s="9"/>
      <c r="D131" s="12"/>
      <c r="E131" s="9"/>
      <c r="F131" s="12"/>
      <c r="G131" s="9"/>
      <c r="H131" s="12"/>
      <c r="I131" s="9"/>
      <c r="J131" s="12"/>
    </row>
    <row r="132" spans="1:10" ht="1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">
      <c r="A134" s="25" t="s">
        <v>299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36">
      <c r="A135" s="9" t="s">
        <v>2</v>
      </c>
      <c r="B135" s="9" t="s">
        <v>4</v>
      </c>
      <c r="C135" s="99" t="s">
        <v>43</v>
      </c>
      <c r="D135" s="99"/>
      <c r="E135" s="9" t="s">
        <v>0</v>
      </c>
      <c r="F135" s="6"/>
      <c r="G135" s="6"/>
      <c r="H135" s="6"/>
      <c r="I135" s="6"/>
      <c r="J135" s="6"/>
    </row>
    <row r="136" spans="1:10" ht="12">
      <c r="A136" s="9">
        <f>A9</f>
        <v>2017</v>
      </c>
      <c r="B136" s="10">
        <f>D9</f>
        <v>51764</v>
      </c>
      <c r="C136" s="103">
        <v>39673</v>
      </c>
      <c r="D136" s="104"/>
      <c r="E136" s="12">
        <f>C136*100/B136</f>
        <v>76.64206784637972</v>
      </c>
      <c r="F136" s="6"/>
      <c r="G136" s="6"/>
      <c r="H136" s="6"/>
      <c r="I136" s="6"/>
      <c r="J136" s="6"/>
    </row>
    <row r="137" spans="1:10" ht="12">
      <c r="A137" s="9">
        <f>A10</f>
        <v>2018</v>
      </c>
      <c r="B137" s="10">
        <f>D10</f>
        <v>59483</v>
      </c>
      <c r="C137" s="103">
        <v>44897</v>
      </c>
      <c r="D137" s="104"/>
      <c r="E137" s="12">
        <f>C137*100/B137</f>
        <v>75.47870820234353</v>
      </c>
      <c r="F137" s="6"/>
      <c r="G137" s="6"/>
      <c r="H137" s="6"/>
      <c r="I137" s="6"/>
      <c r="J137" s="6"/>
    </row>
    <row r="138" spans="1:10" ht="12">
      <c r="A138" s="9">
        <f>A11</f>
        <v>2019</v>
      </c>
      <c r="B138" s="10">
        <f>D11</f>
        <v>59622.3</v>
      </c>
      <c r="C138" s="103">
        <v>44667</v>
      </c>
      <c r="D138" s="104"/>
      <c r="E138" s="12">
        <f>C138*100/B138</f>
        <v>74.91659999698099</v>
      </c>
      <c r="F138" s="6"/>
      <c r="G138" s="6"/>
      <c r="H138" s="6"/>
      <c r="I138" s="6"/>
      <c r="J138" s="6"/>
    </row>
    <row r="139" spans="1:10" ht="1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">
      <c r="A141" s="29" t="s">
        <v>300</v>
      </c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24" customHeight="1">
      <c r="A142" s="99" t="s">
        <v>2</v>
      </c>
      <c r="B142" s="99" t="s">
        <v>44</v>
      </c>
      <c r="C142" s="99"/>
      <c r="D142" s="99" t="s">
        <v>45</v>
      </c>
      <c r="E142" s="99"/>
      <c r="F142" s="99" t="s">
        <v>46</v>
      </c>
      <c r="G142" s="99"/>
      <c r="H142" s="99" t="s">
        <v>47</v>
      </c>
      <c r="I142" s="99"/>
      <c r="J142" s="6"/>
    </row>
    <row r="143" spans="1:10" ht="12">
      <c r="A143" s="99"/>
      <c r="B143" s="9" t="s">
        <v>11</v>
      </c>
      <c r="C143" s="9" t="s">
        <v>0</v>
      </c>
      <c r="D143" s="9" t="s">
        <v>11</v>
      </c>
      <c r="E143" s="9" t="s">
        <v>0</v>
      </c>
      <c r="F143" s="9" t="s">
        <v>11</v>
      </c>
      <c r="G143" s="9" t="s">
        <v>0</v>
      </c>
      <c r="H143" s="9" t="s">
        <v>11</v>
      </c>
      <c r="I143" s="9" t="s">
        <v>0</v>
      </c>
      <c r="J143" s="6"/>
    </row>
    <row r="144" spans="1:10" ht="12">
      <c r="A144" s="9">
        <f>A11</f>
        <v>2019</v>
      </c>
      <c r="B144" s="10">
        <v>59622</v>
      </c>
      <c r="C144" s="12">
        <v>91</v>
      </c>
      <c r="D144" s="9">
        <v>42621</v>
      </c>
      <c r="E144" s="12">
        <f>D144*100/B144</f>
        <v>71.48535775384926</v>
      </c>
      <c r="F144" s="9">
        <v>660</v>
      </c>
      <c r="G144" s="12">
        <f>F144*100/B144</f>
        <v>1.1069739357955117</v>
      </c>
      <c r="H144" s="9">
        <v>16341</v>
      </c>
      <c r="I144" s="12">
        <f>H144*100/B144</f>
        <v>27.407668310355238</v>
      </c>
      <c r="J144" s="6"/>
    </row>
    <row r="145" spans="1:10" ht="1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">
      <c r="A146" s="29" t="s">
        <v>301</v>
      </c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">
      <c r="A147" s="108" t="s">
        <v>2</v>
      </c>
      <c r="B147" s="99" t="s">
        <v>14</v>
      </c>
      <c r="C147" s="99"/>
      <c r="D147" s="99"/>
      <c r="E147" s="108" t="s">
        <v>15</v>
      </c>
      <c r="F147" s="108" t="s">
        <v>16</v>
      </c>
      <c r="G147" s="108" t="s">
        <v>252</v>
      </c>
      <c r="H147" s="6"/>
      <c r="I147" s="6"/>
      <c r="J147" s="6"/>
    </row>
    <row r="148" spans="1:10" ht="24.75" customHeight="1">
      <c r="A148" s="90"/>
      <c r="B148" s="7" t="s">
        <v>48</v>
      </c>
      <c r="C148" s="7" t="s">
        <v>49</v>
      </c>
      <c r="D148" s="7" t="s">
        <v>7</v>
      </c>
      <c r="E148" s="90"/>
      <c r="F148" s="90"/>
      <c r="G148" s="90"/>
      <c r="H148" s="6"/>
      <c r="I148" s="6"/>
      <c r="J148" s="6"/>
    </row>
    <row r="149" spans="1:10" ht="12" customHeight="1">
      <c r="A149" s="97" t="s">
        <v>87</v>
      </c>
      <c r="B149" s="102"/>
      <c r="C149" s="102"/>
      <c r="D149" s="102"/>
      <c r="E149" s="102"/>
      <c r="F149" s="102"/>
      <c r="G149" s="98"/>
      <c r="H149" s="6"/>
      <c r="I149" s="6"/>
      <c r="J149" s="6"/>
    </row>
    <row r="150" spans="1:10" ht="12">
      <c r="A150" s="7">
        <f>A11</f>
        <v>2019</v>
      </c>
      <c r="B150" s="7">
        <v>9094</v>
      </c>
      <c r="C150" s="7">
        <v>4684</v>
      </c>
      <c r="D150" s="7">
        <v>13779</v>
      </c>
      <c r="E150" s="7">
        <v>23728</v>
      </c>
      <c r="F150" s="7">
        <v>16505</v>
      </c>
      <c r="G150" s="7">
        <v>5611</v>
      </c>
      <c r="H150" s="6"/>
      <c r="I150" s="6"/>
      <c r="J150" s="6"/>
    </row>
    <row r="151" spans="1:10" ht="12">
      <c r="A151" s="7">
        <v>2018</v>
      </c>
      <c r="B151" s="7">
        <v>9101</v>
      </c>
      <c r="C151" s="7">
        <v>4454</v>
      </c>
      <c r="D151" s="7">
        <v>13555</v>
      </c>
      <c r="E151" s="7">
        <v>24308</v>
      </c>
      <c r="F151" s="7">
        <v>16564</v>
      </c>
      <c r="G151" s="7">
        <v>5056</v>
      </c>
      <c r="H151" s="6"/>
      <c r="I151" s="6"/>
      <c r="J151" s="6"/>
    </row>
    <row r="152" spans="1:10" ht="12">
      <c r="A152" s="7">
        <v>2017</v>
      </c>
      <c r="B152" s="7">
        <v>7523</v>
      </c>
      <c r="C152" s="7">
        <v>4521</v>
      </c>
      <c r="D152" s="7">
        <v>12044</v>
      </c>
      <c r="E152" s="7">
        <v>22605</v>
      </c>
      <c r="F152" s="7">
        <v>13850</v>
      </c>
      <c r="G152" s="7">
        <v>3265</v>
      </c>
      <c r="H152" s="6"/>
      <c r="I152" s="6"/>
      <c r="J152" s="6"/>
    </row>
    <row r="153" spans="1:10" ht="12">
      <c r="A153" s="97" t="s">
        <v>139</v>
      </c>
      <c r="B153" s="102"/>
      <c r="C153" s="102"/>
      <c r="D153" s="102"/>
      <c r="E153" s="102"/>
      <c r="F153" s="102"/>
      <c r="G153" s="98"/>
      <c r="H153" s="6"/>
      <c r="I153" s="6"/>
      <c r="J153" s="6"/>
    </row>
    <row r="154" spans="1:10" ht="12">
      <c r="A154" s="7">
        <f>A150</f>
        <v>2019</v>
      </c>
      <c r="B154" s="8">
        <f>B150*100/B144</f>
        <v>15.252759048673308</v>
      </c>
      <c r="C154" s="8">
        <f>C150*100/B144</f>
        <v>7.856160477676026</v>
      </c>
      <c r="D154" s="8">
        <f>D150*100/B144</f>
        <v>23.110596759585388</v>
      </c>
      <c r="E154" s="8">
        <f>E150*100/B144</f>
        <v>39.7973902250847</v>
      </c>
      <c r="F154" s="8">
        <f>F150*100/B144</f>
        <v>27.682734561068063</v>
      </c>
      <c r="G154" s="8">
        <f>G150*100/B144</f>
        <v>9.410955687497903</v>
      </c>
      <c r="H154" s="6"/>
      <c r="I154" s="6"/>
      <c r="J154" s="6"/>
    </row>
    <row r="155" spans="1:10" ht="12">
      <c r="A155" s="7">
        <f>A151</f>
        <v>2018</v>
      </c>
      <c r="B155" s="8">
        <v>15</v>
      </c>
      <c r="C155" s="8">
        <v>8</v>
      </c>
      <c r="D155" s="8">
        <f>D151*100/B137</f>
        <v>22.78802346889027</v>
      </c>
      <c r="E155" s="8">
        <f>E151*100/B137</f>
        <v>40.865457357564345</v>
      </c>
      <c r="F155" s="8">
        <f>F151*100/B137</f>
        <v>27.846611636938285</v>
      </c>
      <c r="G155" s="8">
        <f>G151*100/B137</f>
        <v>8.499907536607099</v>
      </c>
      <c r="H155" s="6"/>
      <c r="I155" s="6"/>
      <c r="J155" s="6"/>
    </row>
    <row r="156" spans="1:10" ht="12">
      <c r="A156" s="7">
        <f>A152</f>
        <v>2017</v>
      </c>
      <c r="B156" s="8">
        <v>14</v>
      </c>
      <c r="C156" s="8">
        <v>9</v>
      </c>
      <c r="D156" s="8">
        <v>23</v>
      </c>
      <c r="E156" s="8">
        <v>44</v>
      </c>
      <c r="F156" s="8">
        <v>27</v>
      </c>
      <c r="G156" s="8">
        <v>6</v>
      </c>
      <c r="H156" s="6"/>
      <c r="I156" s="6"/>
      <c r="J156" s="6"/>
    </row>
    <row r="157" spans="1:10" ht="1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">
      <c r="A158" s="29" t="s">
        <v>302</v>
      </c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">
      <c r="A159" s="29" t="s">
        <v>140</v>
      </c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38.25" customHeight="1">
      <c r="A160" s="9" t="s">
        <v>2</v>
      </c>
      <c r="B160" s="99" t="s">
        <v>4</v>
      </c>
      <c r="C160" s="99"/>
      <c r="D160" s="107" t="s">
        <v>51</v>
      </c>
      <c r="E160" s="100"/>
      <c r="F160" s="107" t="s">
        <v>52</v>
      </c>
      <c r="G160" s="100"/>
      <c r="H160" s="6"/>
      <c r="I160" s="6"/>
      <c r="J160" s="6"/>
    </row>
    <row r="161" spans="1:10" ht="12">
      <c r="A161" s="7">
        <f>A11</f>
        <v>2019</v>
      </c>
      <c r="B161" s="106">
        <f>D11</f>
        <v>59622.3</v>
      </c>
      <c r="C161" s="98"/>
      <c r="D161" s="97">
        <v>1558.2</v>
      </c>
      <c r="E161" s="98"/>
      <c r="F161" s="93">
        <f>D161*100/B161</f>
        <v>2.6134516783149926</v>
      </c>
      <c r="G161" s="94"/>
      <c r="H161" s="6"/>
      <c r="I161" s="6"/>
      <c r="J161" s="6"/>
    </row>
    <row r="162" spans="1:10" ht="1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">
      <c r="A165" s="29" t="s">
        <v>53</v>
      </c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36.75" customHeight="1">
      <c r="A166" s="7" t="s">
        <v>2</v>
      </c>
      <c r="B166" s="107" t="s">
        <v>4</v>
      </c>
      <c r="C166" s="100"/>
      <c r="D166" s="107" t="s">
        <v>54</v>
      </c>
      <c r="E166" s="100"/>
      <c r="F166" s="7" t="s">
        <v>0</v>
      </c>
      <c r="G166" s="6"/>
      <c r="H166" s="6"/>
      <c r="I166" s="6"/>
      <c r="J166" s="6"/>
    </row>
    <row r="167" spans="1:10" ht="12">
      <c r="A167" s="7">
        <f>A11</f>
        <v>2019</v>
      </c>
      <c r="B167" s="106">
        <f>D11</f>
        <v>59622.3</v>
      </c>
      <c r="C167" s="98"/>
      <c r="D167" s="97">
        <v>1563.6</v>
      </c>
      <c r="E167" s="98"/>
      <c r="F167" s="3">
        <f>D167*100/B167</f>
        <v>2.622508692217509</v>
      </c>
      <c r="G167" s="6"/>
      <c r="H167" s="6"/>
      <c r="I167" s="6"/>
      <c r="J167" s="6"/>
    </row>
    <row r="168" spans="1:10" ht="1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">
      <c r="A169" s="29" t="s">
        <v>303</v>
      </c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">
      <c r="A170" s="6" t="s">
        <v>50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">
      <c r="A171" s="6" t="s">
        <v>304</v>
      </c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">
      <c r="A172" s="6" t="s">
        <v>158</v>
      </c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">
      <c r="A173" s="6" t="s">
        <v>159</v>
      </c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24.75" customHeight="1">
      <c r="A174" s="103" t="s">
        <v>2</v>
      </c>
      <c r="B174" s="104"/>
      <c r="C174" s="103" t="s">
        <v>4</v>
      </c>
      <c r="D174" s="104"/>
      <c r="E174" s="103" t="s">
        <v>156</v>
      </c>
      <c r="F174" s="105"/>
      <c r="G174" s="99" t="s">
        <v>157</v>
      </c>
      <c r="H174" s="99"/>
      <c r="I174" s="92"/>
      <c r="J174" s="6"/>
    </row>
    <row r="175" spans="1:10" ht="12.75">
      <c r="A175" s="112">
        <f>A11</f>
        <v>2019</v>
      </c>
      <c r="B175" s="113"/>
      <c r="C175" s="114">
        <f>D11</f>
        <v>59622.3</v>
      </c>
      <c r="D175" s="99"/>
      <c r="E175" s="114">
        <v>6727</v>
      </c>
      <c r="F175" s="112"/>
      <c r="G175" s="130">
        <f>E175*100/C175</f>
        <v>11.282691207819893</v>
      </c>
      <c r="H175" s="130"/>
      <c r="I175" s="131"/>
      <c r="J175" s="6"/>
    </row>
    <row r="176" spans="1:10" ht="12.75">
      <c r="A176" s="112">
        <v>2018</v>
      </c>
      <c r="B176" s="113"/>
      <c r="C176" s="112">
        <f>D10</f>
        <v>59483</v>
      </c>
      <c r="D176" s="104"/>
      <c r="E176" s="112">
        <v>6688</v>
      </c>
      <c r="F176" s="132"/>
      <c r="G176" s="130">
        <f>E176*100/C176</f>
        <v>11.243548576904326</v>
      </c>
      <c r="H176" s="130"/>
      <c r="I176" s="131"/>
      <c r="J176" s="6"/>
    </row>
    <row r="177" spans="1:10" ht="12.75">
      <c r="A177" s="112">
        <v>2017</v>
      </c>
      <c r="B177" s="113"/>
      <c r="C177" s="112">
        <f>D9</f>
        <v>51764</v>
      </c>
      <c r="D177" s="104"/>
      <c r="E177" s="112">
        <v>6022</v>
      </c>
      <c r="F177" s="132"/>
      <c r="G177" s="130">
        <f>E177*100/C177</f>
        <v>11.633567730469052</v>
      </c>
      <c r="H177" s="130"/>
      <c r="I177" s="131"/>
      <c r="J177" s="6"/>
    </row>
    <row r="178" spans="1:10" ht="1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">
      <c r="A180" s="31" t="s">
        <v>305</v>
      </c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24.75" customHeight="1">
      <c r="A181" s="103" t="s">
        <v>160</v>
      </c>
      <c r="B181" s="105"/>
      <c r="C181" s="111"/>
      <c r="D181" s="99" t="s">
        <v>161</v>
      </c>
      <c r="E181" s="99"/>
      <c r="F181" s="92"/>
      <c r="G181" s="6"/>
      <c r="H181" s="6"/>
      <c r="I181" s="6"/>
      <c r="J181" s="6"/>
    </row>
    <row r="182" spans="1:10" ht="12.75">
      <c r="A182" s="97">
        <v>32909</v>
      </c>
      <c r="B182" s="102"/>
      <c r="C182" s="126"/>
      <c r="D182" s="127">
        <v>50.2</v>
      </c>
      <c r="E182" s="128"/>
      <c r="F182" s="129"/>
      <c r="G182" s="6"/>
      <c r="H182" s="6"/>
      <c r="I182" s="6"/>
      <c r="J182" s="6"/>
    </row>
    <row r="183" spans="1:10" ht="12">
      <c r="A183" s="6" t="s">
        <v>167</v>
      </c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">
      <c r="A184" s="7" t="s">
        <v>165</v>
      </c>
      <c r="B184" s="7" t="s">
        <v>166</v>
      </c>
      <c r="C184" s="7" t="s">
        <v>162</v>
      </c>
      <c r="D184" s="7" t="s">
        <v>163</v>
      </c>
      <c r="E184" s="7" t="s">
        <v>164</v>
      </c>
      <c r="F184" s="6"/>
      <c r="G184" s="6"/>
      <c r="H184" s="6"/>
      <c r="I184" s="6"/>
      <c r="J184" s="6"/>
    </row>
    <row r="185" spans="1:10" ht="12">
      <c r="A185" s="7">
        <v>18508</v>
      </c>
      <c r="B185" s="7">
        <v>11623</v>
      </c>
      <c r="C185" s="7">
        <v>2778</v>
      </c>
      <c r="D185" s="7">
        <v>0</v>
      </c>
      <c r="E185" s="7">
        <v>0</v>
      </c>
      <c r="F185" s="6"/>
      <c r="G185" s="6"/>
      <c r="H185" s="6"/>
      <c r="I185" s="6"/>
      <c r="J185" s="6"/>
    </row>
  </sheetData>
  <sheetProtection/>
  <mergeCells count="146">
    <mergeCell ref="A5:J5"/>
    <mergeCell ref="A7:G7"/>
    <mergeCell ref="A104:J104"/>
    <mergeCell ref="A105:J105"/>
    <mergeCell ref="A106:J106"/>
    <mergeCell ref="A181:C181"/>
    <mergeCell ref="C177:D177"/>
    <mergeCell ref="E177:F177"/>
    <mergeCell ref="B118:F118"/>
    <mergeCell ref="B142:C142"/>
    <mergeCell ref="A182:C182"/>
    <mergeCell ref="D181:F181"/>
    <mergeCell ref="D182:F182"/>
    <mergeCell ref="G175:I175"/>
    <mergeCell ref="G176:I176"/>
    <mergeCell ref="A176:B176"/>
    <mergeCell ref="C176:D176"/>
    <mergeCell ref="E176:F176"/>
    <mergeCell ref="G177:I177"/>
    <mergeCell ref="A177:B177"/>
    <mergeCell ref="D142:E142"/>
    <mergeCell ref="F142:G142"/>
    <mergeCell ref="A149:G149"/>
    <mergeCell ref="F147:F148"/>
    <mergeCell ref="C127:D127"/>
    <mergeCell ref="I127:J127"/>
    <mergeCell ref="H142:I142"/>
    <mergeCell ref="B147:D147"/>
    <mergeCell ref="E147:E148"/>
    <mergeCell ref="A147:A148"/>
    <mergeCell ref="G127:H127"/>
    <mergeCell ref="E86:G86"/>
    <mergeCell ref="B117:F117"/>
    <mergeCell ref="B121:F121"/>
    <mergeCell ref="B120:F120"/>
    <mergeCell ref="D108:J108"/>
    <mergeCell ref="E87:G87"/>
    <mergeCell ref="B87:D87"/>
    <mergeCell ref="I94:I95"/>
    <mergeCell ref="B88:D88"/>
    <mergeCell ref="D8:E8"/>
    <mergeCell ref="F8:G8"/>
    <mergeCell ref="B8:C8"/>
    <mergeCell ref="B9:C9"/>
    <mergeCell ref="D9:E9"/>
    <mergeCell ref="E16:F16"/>
    <mergeCell ref="B11:C11"/>
    <mergeCell ref="D10:E10"/>
    <mergeCell ref="G16:H16"/>
    <mergeCell ref="D11:E11"/>
    <mergeCell ref="A23:A24"/>
    <mergeCell ref="B23:B24"/>
    <mergeCell ref="B15:B17"/>
    <mergeCell ref="A15:A17"/>
    <mergeCell ref="C15:J15"/>
    <mergeCell ref="C16:D16"/>
    <mergeCell ref="I16:J16"/>
    <mergeCell ref="C23:J23"/>
    <mergeCell ref="A27:B27"/>
    <mergeCell ref="A39:B39"/>
    <mergeCell ref="A33:B33"/>
    <mergeCell ref="A34:A35"/>
    <mergeCell ref="A36:B36"/>
    <mergeCell ref="A37:A38"/>
    <mergeCell ref="A72:A73"/>
    <mergeCell ref="A77:B77"/>
    <mergeCell ref="A84:A85"/>
    <mergeCell ref="B85:D85"/>
    <mergeCell ref="A30:B30"/>
    <mergeCell ref="A31:A32"/>
    <mergeCell ref="H85:J85"/>
    <mergeCell ref="E85:G85"/>
    <mergeCell ref="H88:J88"/>
    <mergeCell ref="H86:J86"/>
    <mergeCell ref="H87:J87"/>
    <mergeCell ref="H94:H95"/>
    <mergeCell ref="A175:B175"/>
    <mergeCell ref="C175:D175"/>
    <mergeCell ref="E175:F175"/>
    <mergeCell ref="A174:B174"/>
    <mergeCell ref="B161:C161"/>
    <mergeCell ref="C136:D136"/>
    <mergeCell ref="F160:G160"/>
    <mergeCell ref="C138:D138"/>
    <mergeCell ref="D160:E160"/>
    <mergeCell ref="C137:D137"/>
    <mergeCell ref="B160:C160"/>
    <mergeCell ref="A127:A128"/>
    <mergeCell ref="C135:D135"/>
    <mergeCell ref="A108:A109"/>
    <mergeCell ref="A91:I91"/>
    <mergeCell ref="F94:G94"/>
    <mergeCell ref="B119:F119"/>
    <mergeCell ref="C94:D94"/>
    <mergeCell ref="E127:F127"/>
    <mergeCell ref="G147:G148"/>
    <mergeCell ref="C174:D174"/>
    <mergeCell ref="E174:F174"/>
    <mergeCell ref="A153:G153"/>
    <mergeCell ref="G174:I174"/>
    <mergeCell ref="D161:E161"/>
    <mergeCell ref="B167:C167"/>
    <mergeCell ref="F161:G161"/>
    <mergeCell ref="D167:E167"/>
    <mergeCell ref="B166:C166"/>
    <mergeCell ref="D166:E166"/>
    <mergeCell ref="E88:G88"/>
    <mergeCell ref="B94:B95"/>
    <mergeCell ref="E94:E95"/>
    <mergeCell ref="A44:A45"/>
    <mergeCell ref="A94:A95"/>
    <mergeCell ref="B108:C108"/>
    <mergeCell ref="B86:D86"/>
    <mergeCell ref="A63:A64"/>
    <mergeCell ref="B84:J84"/>
    <mergeCell ref="A65:B65"/>
    <mergeCell ref="B10:C10"/>
    <mergeCell ref="A25:A26"/>
    <mergeCell ref="A28:A29"/>
    <mergeCell ref="A52:B52"/>
    <mergeCell ref="A142:A143"/>
    <mergeCell ref="B127:B128"/>
    <mergeCell ref="A66:A67"/>
    <mergeCell ref="A68:B68"/>
    <mergeCell ref="A69:A70"/>
    <mergeCell ref="A71:B71"/>
    <mergeCell ref="A49:B49"/>
    <mergeCell ref="A50:A51"/>
    <mergeCell ref="B61:B62"/>
    <mergeCell ref="A53:A54"/>
    <mergeCell ref="C1:F1"/>
    <mergeCell ref="F9:G9"/>
    <mergeCell ref="F10:G10"/>
    <mergeCell ref="F11:G11"/>
    <mergeCell ref="A58:A59"/>
    <mergeCell ref="A42:A43"/>
    <mergeCell ref="A55:B55"/>
    <mergeCell ref="C42:J42"/>
    <mergeCell ref="C61:J61"/>
    <mergeCell ref="B42:B43"/>
    <mergeCell ref="A75:A76"/>
    <mergeCell ref="A74:B74"/>
    <mergeCell ref="A56:A57"/>
    <mergeCell ref="A61:A62"/>
    <mergeCell ref="A46:B46"/>
    <mergeCell ref="A47:A48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C5" sqref="C5:C8"/>
    </sheetView>
  </sheetViews>
  <sheetFormatPr defaultColWidth="9.00390625" defaultRowHeight="12.75"/>
  <cols>
    <col min="1" max="1" width="50.25390625" style="231" customWidth="1"/>
    <col min="2" max="4" width="9.125" style="231" customWidth="1"/>
    <col min="5" max="8" width="9.125" style="257" customWidth="1"/>
  </cols>
  <sheetData>
    <row r="2" spans="1:8" ht="12.75">
      <c r="A2" s="316" t="s">
        <v>511</v>
      </c>
      <c r="B2" s="316"/>
      <c r="C2" s="316"/>
      <c r="D2" s="316"/>
      <c r="E2" s="316"/>
      <c r="F2" s="316"/>
      <c r="G2" s="316"/>
      <c r="H2" s="316"/>
    </row>
    <row r="3" spans="1:12" ht="15">
      <c r="A3" s="258" t="s">
        <v>454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8" ht="12.75">
      <c r="A4" s="236"/>
      <c r="B4" s="236"/>
      <c r="C4" s="236"/>
      <c r="D4" s="236"/>
      <c r="E4" s="259"/>
      <c r="F4" s="259"/>
      <c r="G4" s="259"/>
      <c r="H4" s="259"/>
    </row>
    <row r="5" spans="1:8" ht="14.25">
      <c r="A5" s="260" t="s">
        <v>455</v>
      </c>
      <c r="B5" s="261" t="s">
        <v>3</v>
      </c>
      <c r="C5" s="261" t="s">
        <v>151</v>
      </c>
      <c r="D5" s="261" t="s">
        <v>456</v>
      </c>
      <c r="E5" s="262" t="s">
        <v>457</v>
      </c>
      <c r="F5" s="263"/>
      <c r="G5" s="263"/>
      <c r="H5" s="264"/>
    </row>
    <row r="6" spans="1:8" ht="12.75">
      <c r="A6" s="265"/>
      <c r="B6" s="266"/>
      <c r="C6" s="266"/>
      <c r="D6" s="267"/>
      <c r="E6" s="268" t="s">
        <v>7</v>
      </c>
      <c r="F6" s="269" t="s">
        <v>458</v>
      </c>
      <c r="G6" s="270" t="s">
        <v>459</v>
      </c>
      <c r="H6" s="269" t="s">
        <v>460</v>
      </c>
    </row>
    <row r="7" spans="1:8" ht="12.75">
      <c r="A7" s="265"/>
      <c r="B7" s="266"/>
      <c r="C7" s="266"/>
      <c r="D7" s="267"/>
      <c r="E7" s="271"/>
      <c r="F7" s="272"/>
      <c r="G7" s="273"/>
      <c r="H7" s="274"/>
    </row>
    <row r="8" spans="1:8" ht="12.75">
      <c r="A8" s="275"/>
      <c r="B8" s="276"/>
      <c r="C8" s="276"/>
      <c r="D8" s="277"/>
      <c r="E8" s="278"/>
      <c r="F8" s="279"/>
      <c r="G8" s="280"/>
      <c r="H8" s="281"/>
    </row>
    <row r="9" spans="1:8" ht="12.75">
      <c r="A9" s="239">
        <v>1</v>
      </c>
      <c r="B9" s="239">
        <v>2</v>
      </c>
      <c r="C9" s="239">
        <v>3</v>
      </c>
      <c r="D9" s="239">
        <v>4</v>
      </c>
      <c r="E9" s="282">
        <v>5</v>
      </c>
      <c r="F9" s="282">
        <v>6</v>
      </c>
      <c r="G9" s="282">
        <v>7</v>
      </c>
      <c r="H9" s="282">
        <v>8</v>
      </c>
    </row>
    <row r="10" spans="1:8" ht="12.75">
      <c r="A10" s="283" t="s">
        <v>385</v>
      </c>
      <c r="B10" s="284"/>
      <c r="C10" s="284"/>
      <c r="D10" s="284"/>
      <c r="E10" s="285"/>
      <c r="F10" s="285"/>
      <c r="G10" s="285"/>
      <c r="H10" s="286"/>
    </row>
    <row r="11" spans="1:8" ht="12.75">
      <c r="A11" s="287" t="s">
        <v>461</v>
      </c>
      <c r="B11" s="263"/>
      <c r="C11" s="263"/>
      <c r="D11" s="263"/>
      <c r="E11" s="263"/>
      <c r="F11" s="263"/>
      <c r="G11" s="263"/>
      <c r="H11" s="288"/>
    </row>
    <row r="12" spans="1:8" ht="12.75">
      <c r="A12" s="289" t="s">
        <v>462</v>
      </c>
      <c r="B12" s="290"/>
      <c r="C12" s="290"/>
      <c r="D12" s="290"/>
      <c r="E12" s="291"/>
      <c r="F12" s="291"/>
      <c r="G12" s="291"/>
      <c r="H12" s="291"/>
    </row>
    <row r="13" spans="1:8" ht="12.75">
      <c r="A13" s="289" t="s">
        <v>463</v>
      </c>
      <c r="B13" s="290"/>
      <c r="C13" s="290"/>
      <c r="D13" s="290"/>
      <c r="E13" s="291"/>
      <c r="F13" s="291"/>
      <c r="G13" s="291"/>
      <c r="H13" s="291"/>
    </row>
    <row r="14" spans="1:8" ht="12.75">
      <c r="A14" s="289" t="s">
        <v>464</v>
      </c>
      <c r="B14" s="290"/>
      <c r="C14" s="290"/>
      <c r="D14" s="290"/>
      <c r="E14" s="291"/>
      <c r="F14" s="291"/>
      <c r="G14" s="291"/>
      <c r="H14" s="291"/>
    </row>
    <row r="15" spans="1:8" ht="12.75">
      <c r="A15" s="289" t="s">
        <v>465</v>
      </c>
      <c r="B15" s="290">
        <v>771</v>
      </c>
      <c r="C15" s="290">
        <v>746</v>
      </c>
      <c r="D15" s="290">
        <v>746</v>
      </c>
      <c r="E15" s="291">
        <v>133.7</v>
      </c>
      <c r="F15" s="291">
        <v>34.4</v>
      </c>
      <c r="G15" s="291">
        <v>133.7</v>
      </c>
      <c r="H15" s="291">
        <v>34.4</v>
      </c>
    </row>
    <row r="16" spans="1:8" ht="12.75">
      <c r="A16" s="289" t="s">
        <v>466</v>
      </c>
      <c r="B16" s="290"/>
      <c r="C16" s="290"/>
      <c r="D16" s="290"/>
      <c r="E16" s="291"/>
      <c r="F16" s="291"/>
      <c r="G16" s="291"/>
      <c r="H16" s="291"/>
    </row>
    <row r="17" spans="1:8" ht="12.75">
      <c r="A17" s="289" t="s">
        <v>467</v>
      </c>
      <c r="B17" s="292"/>
      <c r="C17" s="290"/>
      <c r="D17" s="292"/>
      <c r="E17" s="291"/>
      <c r="F17" s="291"/>
      <c r="G17" s="292"/>
      <c r="H17" s="292"/>
    </row>
    <row r="18" spans="1:8" ht="12.75">
      <c r="A18" s="289" t="s">
        <v>468</v>
      </c>
      <c r="B18" s="290">
        <v>771</v>
      </c>
      <c r="C18" s="290">
        <v>746</v>
      </c>
      <c r="D18" s="290">
        <v>746</v>
      </c>
      <c r="E18" s="291">
        <v>133.7</v>
      </c>
      <c r="F18" s="291">
        <v>34.4</v>
      </c>
      <c r="G18" s="291">
        <v>133.7</v>
      </c>
      <c r="H18" s="291">
        <v>34.4</v>
      </c>
    </row>
    <row r="19" spans="1:8" ht="12.75">
      <c r="A19" s="289" t="s">
        <v>467</v>
      </c>
      <c r="B19" s="292"/>
      <c r="C19" s="290"/>
      <c r="D19" s="292"/>
      <c r="E19" s="291"/>
      <c r="F19" s="291"/>
      <c r="G19" s="292"/>
      <c r="H19" s="292"/>
    </row>
    <row r="20" spans="1:8" ht="51">
      <c r="A20" s="293" t="s">
        <v>469</v>
      </c>
      <c r="B20" s="290"/>
      <c r="C20" s="290"/>
      <c r="D20" s="290"/>
      <c r="E20" s="291"/>
      <c r="F20" s="291"/>
      <c r="G20" s="291"/>
      <c r="H20" s="291"/>
    </row>
    <row r="21" spans="1:8" ht="38.25">
      <c r="A21" s="293" t="s">
        <v>466</v>
      </c>
      <c r="B21" s="290"/>
      <c r="C21" s="290"/>
      <c r="D21" s="290"/>
      <c r="E21" s="291"/>
      <c r="F21" s="291"/>
      <c r="G21" s="291"/>
      <c r="H21" s="291"/>
    </row>
    <row r="22" spans="1:8" ht="25.5">
      <c r="A22" s="293" t="s">
        <v>468</v>
      </c>
      <c r="B22" s="290">
        <v>55</v>
      </c>
      <c r="C22" s="290">
        <v>55</v>
      </c>
      <c r="D22" s="290">
        <v>55</v>
      </c>
      <c r="E22" s="291">
        <v>15.7</v>
      </c>
      <c r="F22" s="291">
        <v>7.5</v>
      </c>
      <c r="G22" s="291">
        <v>15.7</v>
      </c>
      <c r="H22" s="291">
        <v>7.5</v>
      </c>
    </row>
    <row r="23" spans="1:8" ht="12.75">
      <c r="A23" s="294" t="s">
        <v>33</v>
      </c>
      <c r="B23" s="292">
        <v>826</v>
      </c>
      <c r="C23" s="292">
        <v>801</v>
      </c>
      <c r="D23" s="292">
        <v>801</v>
      </c>
      <c r="E23" s="302">
        <v>149.4</v>
      </c>
      <c r="F23" s="302">
        <v>41.9</v>
      </c>
      <c r="G23" s="302">
        <v>149.4</v>
      </c>
      <c r="H23" s="302">
        <v>41.9</v>
      </c>
    </row>
    <row r="24" spans="1:8" ht="102">
      <c r="A24" s="295" t="s">
        <v>470</v>
      </c>
      <c r="B24" s="291">
        <v>1.3</v>
      </c>
      <c r="C24" s="291">
        <v>1.3</v>
      </c>
      <c r="D24" s="291">
        <v>1.3</v>
      </c>
      <c r="E24" s="291">
        <v>1</v>
      </c>
      <c r="F24" s="291">
        <v>2.4</v>
      </c>
      <c r="G24" s="291">
        <v>1</v>
      </c>
      <c r="H24" s="291">
        <v>2.4</v>
      </c>
    </row>
    <row r="25" spans="1:8" ht="12.75">
      <c r="A25" s="287" t="s">
        <v>471</v>
      </c>
      <c r="B25" s="263"/>
      <c r="C25" s="263"/>
      <c r="D25" s="263"/>
      <c r="E25" s="263"/>
      <c r="F25" s="263"/>
      <c r="G25" s="263"/>
      <c r="H25" s="288"/>
    </row>
    <row r="26" spans="1:8" ht="229.5">
      <c r="A26" s="296" t="s">
        <v>472</v>
      </c>
      <c r="B26" s="317">
        <v>21</v>
      </c>
      <c r="C26" s="317">
        <v>21</v>
      </c>
      <c r="D26" s="317">
        <v>21</v>
      </c>
      <c r="E26" s="318">
        <v>3.8</v>
      </c>
      <c r="F26" s="318">
        <v>1.5</v>
      </c>
      <c r="G26" s="318">
        <v>3.8</v>
      </c>
      <c r="H26" s="318">
        <v>1.5</v>
      </c>
    </row>
    <row r="27" spans="1:8" ht="25.5">
      <c r="A27" s="296" t="s">
        <v>473</v>
      </c>
      <c r="B27" s="319">
        <v>13</v>
      </c>
      <c r="C27" s="319">
        <v>13</v>
      </c>
      <c r="D27" s="319">
        <v>13</v>
      </c>
      <c r="E27" s="320">
        <v>1.6</v>
      </c>
      <c r="F27" s="320"/>
      <c r="G27" s="320">
        <v>1.6</v>
      </c>
      <c r="H27" s="320"/>
    </row>
    <row r="28" spans="1:8" ht="12.75">
      <c r="A28" s="296" t="s">
        <v>474</v>
      </c>
      <c r="B28" s="319"/>
      <c r="C28" s="319"/>
      <c r="D28" s="319"/>
      <c r="E28" s="320"/>
      <c r="F28" s="320"/>
      <c r="G28" s="320"/>
      <c r="H28" s="320"/>
    </row>
    <row r="29" spans="1:8" ht="12.75">
      <c r="A29" s="296" t="s">
        <v>475</v>
      </c>
      <c r="B29" s="319">
        <v>8</v>
      </c>
      <c r="C29" s="319">
        <v>8</v>
      </c>
      <c r="D29" s="319">
        <v>8</v>
      </c>
      <c r="E29" s="320">
        <v>2.2</v>
      </c>
      <c r="F29" s="320">
        <v>1.5</v>
      </c>
      <c r="G29" s="320">
        <v>2.2</v>
      </c>
      <c r="H29" s="320">
        <v>1.5</v>
      </c>
    </row>
    <row r="30" spans="1:8" ht="127.5">
      <c r="A30" s="295" t="s">
        <v>476</v>
      </c>
      <c r="B30" s="319">
        <v>15</v>
      </c>
      <c r="C30" s="319">
        <v>15</v>
      </c>
      <c r="D30" s="319">
        <v>15</v>
      </c>
      <c r="E30" s="320">
        <v>0.3</v>
      </c>
      <c r="F30" s="320"/>
      <c r="G30" s="320">
        <v>0.3</v>
      </c>
      <c r="H30" s="320"/>
    </row>
    <row r="31" spans="1:8" ht="76.5">
      <c r="A31" s="295" t="s">
        <v>477</v>
      </c>
      <c r="B31" s="319"/>
      <c r="C31" s="319"/>
      <c r="D31" s="319"/>
      <c r="E31" s="320"/>
      <c r="F31" s="320"/>
      <c r="G31" s="320"/>
      <c r="H31" s="320"/>
    </row>
    <row r="32" spans="1:8" ht="331.5">
      <c r="A32" s="295" t="s">
        <v>478</v>
      </c>
      <c r="B32" s="319">
        <v>108</v>
      </c>
      <c r="C32" s="319">
        <v>105</v>
      </c>
      <c r="D32" s="319">
        <v>105</v>
      </c>
      <c r="E32" s="320">
        <v>30.6</v>
      </c>
      <c r="F32" s="320">
        <v>0.9</v>
      </c>
      <c r="G32" s="320">
        <v>30.6</v>
      </c>
      <c r="H32" s="320">
        <v>0.9</v>
      </c>
    </row>
    <row r="33" spans="1:8" ht="165.75">
      <c r="A33" s="295" t="s">
        <v>479</v>
      </c>
      <c r="B33" s="319">
        <v>2709</v>
      </c>
      <c r="C33" s="319">
        <v>2545</v>
      </c>
      <c r="D33" s="319">
        <v>2545</v>
      </c>
      <c r="E33" s="320">
        <v>591.2</v>
      </c>
      <c r="F33" s="320">
        <v>25.1</v>
      </c>
      <c r="G33" s="320">
        <v>591.2</v>
      </c>
      <c r="H33" s="320">
        <v>25.1</v>
      </c>
    </row>
    <row r="34" spans="1:8" ht="76.5">
      <c r="A34" s="295" t="s">
        <v>480</v>
      </c>
      <c r="B34" s="319">
        <v>54</v>
      </c>
      <c r="C34" s="319">
        <v>54</v>
      </c>
      <c r="D34" s="319">
        <v>54</v>
      </c>
      <c r="E34" s="320">
        <v>15.6</v>
      </c>
      <c r="F34" s="320">
        <v>7.5</v>
      </c>
      <c r="G34" s="320">
        <v>15.6</v>
      </c>
      <c r="H34" s="320">
        <v>7.5</v>
      </c>
    </row>
    <row r="35" spans="1:8" ht="63.75">
      <c r="A35" s="295" t="s">
        <v>481</v>
      </c>
      <c r="B35" s="319">
        <v>1655</v>
      </c>
      <c r="C35" s="319">
        <v>1627</v>
      </c>
      <c r="D35" s="321" t="s">
        <v>482</v>
      </c>
      <c r="E35" s="320">
        <v>386.3</v>
      </c>
      <c r="F35" s="320">
        <v>47.2</v>
      </c>
      <c r="G35" s="321" t="s">
        <v>482</v>
      </c>
      <c r="H35" s="321" t="s">
        <v>482</v>
      </c>
    </row>
    <row r="36" spans="1:8" ht="89.25">
      <c r="A36" s="295" t="s">
        <v>483</v>
      </c>
      <c r="B36" s="319">
        <v>764</v>
      </c>
      <c r="C36" s="319">
        <v>747</v>
      </c>
      <c r="D36" s="319">
        <v>747</v>
      </c>
      <c r="E36" s="320">
        <v>133.7</v>
      </c>
      <c r="F36" s="320">
        <v>34.3</v>
      </c>
      <c r="G36" s="320">
        <v>133.7</v>
      </c>
      <c r="H36" s="320">
        <v>34.3</v>
      </c>
    </row>
    <row r="37" spans="1:8" ht="127.5">
      <c r="A37" s="295" t="s">
        <v>484</v>
      </c>
      <c r="B37" s="319">
        <v>36</v>
      </c>
      <c r="C37" s="319">
        <v>36</v>
      </c>
      <c r="D37" s="319">
        <v>36</v>
      </c>
      <c r="E37" s="320">
        <v>8.6</v>
      </c>
      <c r="F37" s="320"/>
      <c r="G37" s="320">
        <v>8.6</v>
      </c>
      <c r="H37" s="320"/>
    </row>
    <row r="38" spans="1:8" ht="140.25">
      <c r="A38" s="295" t="s">
        <v>485</v>
      </c>
      <c r="B38" s="319">
        <v>18</v>
      </c>
      <c r="C38" s="319">
        <v>18</v>
      </c>
      <c r="D38" s="319">
        <v>18</v>
      </c>
      <c r="E38" s="320">
        <v>2.8</v>
      </c>
      <c r="F38" s="320"/>
      <c r="G38" s="320">
        <v>2.8</v>
      </c>
      <c r="H38" s="320"/>
    </row>
    <row r="39" spans="1:8" ht="63.75">
      <c r="A39" s="295" t="s">
        <v>486</v>
      </c>
      <c r="B39" s="319">
        <v>5</v>
      </c>
      <c r="C39" s="319">
        <v>5</v>
      </c>
      <c r="D39" s="319">
        <v>5</v>
      </c>
      <c r="E39" s="320">
        <v>0.6</v>
      </c>
      <c r="F39" s="320"/>
      <c r="G39" s="320">
        <v>0.6</v>
      </c>
      <c r="H39" s="320"/>
    </row>
    <row r="40" spans="1:8" ht="153">
      <c r="A40" s="295" t="s">
        <v>487</v>
      </c>
      <c r="B40" s="319">
        <v>2</v>
      </c>
      <c r="C40" s="319">
        <v>2</v>
      </c>
      <c r="D40" s="319">
        <v>2</v>
      </c>
      <c r="E40" s="320">
        <v>0.1</v>
      </c>
      <c r="F40" s="320"/>
      <c r="G40" s="320">
        <v>0.1</v>
      </c>
      <c r="H40" s="320"/>
    </row>
    <row r="41" spans="1:8" ht="165.75">
      <c r="A41" s="298" t="s">
        <v>488</v>
      </c>
      <c r="B41" s="319">
        <v>860</v>
      </c>
      <c r="C41" s="319">
        <v>831</v>
      </c>
      <c r="D41" s="319">
        <v>831</v>
      </c>
      <c r="E41" s="320">
        <v>219.7</v>
      </c>
      <c r="F41" s="320">
        <v>19.2</v>
      </c>
      <c r="G41" s="320">
        <v>219.7</v>
      </c>
      <c r="H41" s="320">
        <v>19.2</v>
      </c>
    </row>
    <row r="42" spans="1:8" ht="12.75">
      <c r="A42" s="289" t="s">
        <v>489</v>
      </c>
      <c r="B42" s="319"/>
      <c r="C42" s="319"/>
      <c r="D42" s="319"/>
      <c r="E42" s="320"/>
      <c r="F42" s="320"/>
      <c r="G42" s="320"/>
      <c r="H42" s="320"/>
    </row>
    <row r="43" spans="1:8" ht="114.75">
      <c r="A43" s="295" t="s">
        <v>490</v>
      </c>
      <c r="B43" s="319">
        <v>94</v>
      </c>
      <c r="C43" s="319">
        <v>93</v>
      </c>
      <c r="D43" s="319">
        <v>62</v>
      </c>
      <c r="E43" s="320">
        <v>22.2</v>
      </c>
      <c r="F43" s="320"/>
      <c r="G43" s="320">
        <v>11.1</v>
      </c>
      <c r="H43" s="320"/>
    </row>
    <row r="44" spans="1:8" ht="51">
      <c r="A44" s="295" t="s">
        <v>491</v>
      </c>
      <c r="B44" s="319"/>
      <c r="C44" s="319"/>
      <c r="D44" s="319"/>
      <c r="E44" s="320"/>
      <c r="F44" s="320"/>
      <c r="G44" s="320"/>
      <c r="H44" s="320"/>
    </row>
    <row r="45" spans="1:8" ht="51">
      <c r="A45" s="295" t="s">
        <v>492</v>
      </c>
      <c r="B45" s="319"/>
      <c r="C45" s="319"/>
      <c r="D45" s="319"/>
      <c r="E45" s="320"/>
      <c r="F45" s="320"/>
      <c r="G45" s="320"/>
      <c r="H45" s="320"/>
    </row>
    <row r="46" spans="1:8" ht="63.75">
      <c r="A46" s="295" t="s">
        <v>493</v>
      </c>
      <c r="B46" s="319">
        <v>1</v>
      </c>
      <c r="C46" s="319">
        <v>1</v>
      </c>
      <c r="D46" s="319">
        <v>1</v>
      </c>
      <c r="E46" s="320"/>
      <c r="F46" s="320"/>
      <c r="G46" s="320"/>
      <c r="H46" s="320"/>
    </row>
    <row r="47" spans="1:8" ht="51">
      <c r="A47" s="295" t="s">
        <v>494</v>
      </c>
      <c r="B47" s="319">
        <v>31</v>
      </c>
      <c r="C47" s="319">
        <v>31</v>
      </c>
      <c r="D47" s="321" t="s">
        <v>482</v>
      </c>
      <c r="E47" s="320">
        <v>11.1</v>
      </c>
      <c r="F47" s="320"/>
      <c r="G47" s="321" t="s">
        <v>482</v>
      </c>
      <c r="H47" s="321" t="s">
        <v>482</v>
      </c>
    </row>
    <row r="48" spans="1:8" ht="51">
      <c r="A48" s="295" t="s">
        <v>495</v>
      </c>
      <c r="B48" s="319"/>
      <c r="C48" s="319"/>
      <c r="D48" s="319"/>
      <c r="E48" s="320"/>
      <c r="F48" s="320"/>
      <c r="G48" s="320"/>
      <c r="H48" s="320"/>
    </row>
    <row r="49" spans="1:8" ht="63.75">
      <c r="A49" s="295" t="s">
        <v>496</v>
      </c>
      <c r="B49" s="319">
        <v>62</v>
      </c>
      <c r="C49" s="319">
        <v>61</v>
      </c>
      <c r="D49" s="319">
        <v>61</v>
      </c>
      <c r="E49" s="320">
        <v>11.1</v>
      </c>
      <c r="F49" s="320"/>
      <c r="G49" s="320">
        <v>11.1</v>
      </c>
      <c r="H49" s="320"/>
    </row>
    <row r="50" spans="1:8" ht="165.75">
      <c r="A50" s="295" t="s">
        <v>497</v>
      </c>
      <c r="B50" s="319"/>
      <c r="C50" s="319"/>
      <c r="D50" s="319"/>
      <c r="E50" s="320"/>
      <c r="F50" s="320"/>
      <c r="G50" s="320"/>
      <c r="H50" s="320"/>
    </row>
    <row r="51" spans="1:8" ht="76.5">
      <c r="A51" s="295" t="s">
        <v>498</v>
      </c>
      <c r="B51" s="319"/>
      <c r="C51" s="319"/>
      <c r="D51" s="319"/>
      <c r="E51" s="320"/>
      <c r="F51" s="320"/>
      <c r="G51" s="320"/>
      <c r="H51" s="320"/>
    </row>
    <row r="52" spans="1:8" ht="63.75">
      <c r="A52" s="295" t="s">
        <v>499</v>
      </c>
      <c r="B52" s="319">
        <v>590</v>
      </c>
      <c r="C52" s="319">
        <v>589</v>
      </c>
      <c r="D52" s="319">
        <v>589</v>
      </c>
      <c r="E52" s="320">
        <v>77.8</v>
      </c>
      <c r="F52" s="320">
        <v>36.4</v>
      </c>
      <c r="G52" s="320">
        <v>77.8</v>
      </c>
      <c r="H52" s="320">
        <v>36.4</v>
      </c>
    </row>
    <row r="53" spans="1:8" ht="12.75">
      <c r="A53" s="295"/>
      <c r="B53" s="319"/>
      <c r="C53" s="319"/>
      <c r="D53" s="319"/>
      <c r="E53" s="320"/>
      <c r="F53" s="320"/>
      <c r="G53" s="320"/>
      <c r="H53" s="320"/>
    </row>
    <row r="54" spans="1:8" ht="12.75">
      <c r="A54" s="295"/>
      <c r="B54" s="319"/>
      <c r="C54" s="319"/>
      <c r="D54" s="319"/>
      <c r="E54" s="320"/>
      <c r="F54" s="320"/>
      <c r="G54" s="320"/>
      <c r="H54" s="320"/>
    </row>
    <row r="55" spans="1:8" ht="12.75">
      <c r="A55" s="295"/>
      <c r="B55" s="319"/>
      <c r="C55" s="319"/>
      <c r="D55" s="319"/>
      <c r="E55" s="320"/>
      <c r="F55" s="320"/>
      <c r="G55" s="320"/>
      <c r="H55" s="320"/>
    </row>
    <row r="56" spans="1:8" ht="12.75">
      <c r="A56" s="295"/>
      <c r="B56" s="319"/>
      <c r="C56" s="319"/>
      <c r="D56" s="319"/>
      <c r="E56" s="320"/>
      <c r="F56" s="320"/>
      <c r="G56" s="320"/>
      <c r="H56" s="320"/>
    </row>
    <row r="57" spans="1:8" ht="12.75">
      <c r="A57" s="295"/>
      <c r="B57" s="319"/>
      <c r="C57" s="319"/>
      <c r="D57" s="319"/>
      <c r="E57" s="320"/>
      <c r="F57" s="320"/>
      <c r="G57" s="320"/>
      <c r="H57" s="320"/>
    </row>
    <row r="58" spans="1:8" ht="38.25">
      <c r="A58" s="295" t="s">
        <v>500</v>
      </c>
      <c r="B58" s="319"/>
      <c r="C58" s="319"/>
      <c r="D58" s="319"/>
      <c r="E58" s="320"/>
      <c r="F58" s="320"/>
      <c r="G58" s="320"/>
      <c r="H58" s="320"/>
    </row>
    <row r="59" spans="1:8" ht="25.5">
      <c r="A59" s="299" t="s">
        <v>501</v>
      </c>
      <c r="B59" s="322">
        <v>6931</v>
      </c>
      <c r="C59" s="322">
        <v>6688</v>
      </c>
      <c r="D59" s="322">
        <v>5030</v>
      </c>
      <c r="E59" s="323">
        <v>1493.3</v>
      </c>
      <c r="F59" s="323">
        <v>172.1</v>
      </c>
      <c r="G59" s="323">
        <v>1095.9</v>
      </c>
      <c r="H59" s="323">
        <v>124.9</v>
      </c>
    </row>
    <row r="60" spans="1:8" ht="76.5">
      <c r="A60" s="295" t="s">
        <v>502</v>
      </c>
      <c r="B60" s="318">
        <v>10.6</v>
      </c>
      <c r="C60" s="318">
        <v>11.2</v>
      </c>
      <c r="D60" s="320">
        <v>8.4</v>
      </c>
      <c r="E60" s="318">
        <v>10.1</v>
      </c>
      <c r="F60" s="318">
        <v>9.7</v>
      </c>
      <c r="G60" s="318">
        <v>7.4</v>
      </c>
      <c r="H60" s="318">
        <v>7</v>
      </c>
    </row>
    <row r="61" spans="1:8" ht="127.5">
      <c r="A61" s="295" t="s">
        <v>503</v>
      </c>
      <c r="B61" s="324"/>
      <c r="C61" s="324"/>
      <c r="D61" s="319"/>
      <c r="E61" s="325"/>
      <c r="F61" s="325"/>
      <c r="G61" s="320"/>
      <c r="H61" s="320"/>
    </row>
    <row r="62" spans="1:8" ht="153">
      <c r="A62" s="295" t="s">
        <v>504</v>
      </c>
      <c r="B62" s="319"/>
      <c r="C62" s="319"/>
      <c r="D62" s="319"/>
      <c r="E62" s="320"/>
      <c r="F62" s="320"/>
      <c r="G62" s="320"/>
      <c r="H62" s="320"/>
    </row>
    <row r="63" spans="1:8" ht="102">
      <c r="A63" s="295" t="s">
        <v>505</v>
      </c>
      <c r="B63" s="319"/>
      <c r="C63" s="319"/>
      <c r="D63" s="319"/>
      <c r="E63" s="320"/>
      <c r="F63" s="320"/>
      <c r="G63" s="320"/>
      <c r="H63" s="320"/>
    </row>
    <row r="64" spans="1:8" ht="153">
      <c r="A64" s="295" t="s">
        <v>506</v>
      </c>
      <c r="B64" s="319">
        <v>274</v>
      </c>
      <c r="C64" s="319">
        <v>235</v>
      </c>
      <c r="D64" s="319">
        <v>235</v>
      </c>
      <c r="E64" s="320">
        <v>75.7</v>
      </c>
      <c r="F64" s="320">
        <v>0.1</v>
      </c>
      <c r="G64" s="320">
        <v>75.7</v>
      </c>
      <c r="H64" s="320">
        <v>0.14</v>
      </c>
    </row>
    <row r="65" spans="1:8" ht="38.25">
      <c r="A65" s="295" t="s">
        <v>507</v>
      </c>
      <c r="B65" s="319"/>
      <c r="C65" s="319"/>
      <c r="D65" s="319"/>
      <c r="E65" s="320"/>
      <c r="F65" s="320"/>
      <c r="G65" s="320"/>
      <c r="H65" s="320"/>
    </row>
    <row r="66" spans="1:8" ht="38.25">
      <c r="A66" s="295" t="s">
        <v>508</v>
      </c>
      <c r="B66" s="319"/>
      <c r="C66" s="319"/>
      <c r="D66" s="319"/>
      <c r="E66" s="320"/>
      <c r="F66" s="320"/>
      <c r="G66" s="320"/>
      <c r="H66" s="320"/>
    </row>
    <row r="67" spans="1:8" ht="25.5">
      <c r="A67" s="295" t="s">
        <v>509</v>
      </c>
      <c r="B67" s="319">
        <v>227</v>
      </c>
      <c r="C67" s="319">
        <v>227</v>
      </c>
      <c r="D67" s="319">
        <v>227</v>
      </c>
      <c r="E67" s="320">
        <v>74.8</v>
      </c>
      <c r="F67" s="320">
        <v>5.2</v>
      </c>
      <c r="G67" s="320">
        <v>74.8</v>
      </c>
      <c r="H67" s="320">
        <v>5.2</v>
      </c>
    </row>
    <row r="68" spans="1:8" ht="114.75">
      <c r="A68" s="303" t="s">
        <v>510</v>
      </c>
      <c r="B68" s="321" t="s">
        <v>482</v>
      </c>
      <c r="C68" s="321" t="s">
        <v>482</v>
      </c>
      <c r="D68" s="324">
        <v>5492</v>
      </c>
      <c r="E68" s="326" t="s">
        <v>482</v>
      </c>
      <c r="F68" s="326" t="s">
        <v>482</v>
      </c>
      <c r="G68" s="325">
        <v>1246.4</v>
      </c>
      <c r="H68" s="325">
        <v>130.2</v>
      </c>
    </row>
    <row r="71" ht="12.75">
      <c r="D71" s="312"/>
    </row>
    <row r="72" spans="1:4" ht="12.75">
      <c r="A72" s="313"/>
      <c r="D72" s="314"/>
    </row>
    <row r="73" spans="1:4" ht="12.75">
      <c r="A73" s="315"/>
      <c r="D73" s="312"/>
    </row>
    <row r="74" spans="1:4" ht="12.75">
      <c r="A74" s="313"/>
      <c r="D74" s="314"/>
    </row>
  </sheetData>
  <sheetProtection/>
  <mergeCells count="13">
    <mergeCell ref="A11:H11"/>
    <mergeCell ref="A25:H25"/>
    <mergeCell ref="A3:L3"/>
    <mergeCell ref="A2:H2"/>
    <mergeCell ref="A5:A8"/>
    <mergeCell ref="B5:B8"/>
    <mergeCell ref="C5:C8"/>
    <mergeCell ref="D5:D8"/>
    <mergeCell ref="E5:H5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4.75390625" style="231" customWidth="1"/>
    <col min="2" max="4" width="9.125" style="231" customWidth="1"/>
    <col min="5" max="8" width="9.125" style="257" customWidth="1"/>
  </cols>
  <sheetData>
    <row r="2" spans="1:12" ht="15">
      <c r="A2" s="258" t="s">
        <v>453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">
      <c r="A3" s="258" t="s">
        <v>454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8" ht="12.75">
      <c r="A4" s="236"/>
      <c r="B4" s="236"/>
      <c r="C4" s="236"/>
      <c r="D4" s="236"/>
      <c r="E4" s="259"/>
      <c r="F4" s="259"/>
      <c r="G4" s="259"/>
      <c r="H4" s="259"/>
    </row>
    <row r="5" spans="1:8" ht="14.25">
      <c r="A5" s="260" t="s">
        <v>455</v>
      </c>
      <c r="B5" s="261" t="s">
        <v>3</v>
      </c>
      <c r="C5" s="261" t="s">
        <v>151</v>
      </c>
      <c r="D5" s="261" t="s">
        <v>456</v>
      </c>
      <c r="E5" s="262" t="s">
        <v>457</v>
      </c>
      <c r="F5" s="263"/>
      <c r="G5" s="263"/>
      <c r="H5" s="264"/>
    </row>
    <row r="6" spans="1:8" ht="12.75">
      <c r="A6" s="265"/>
      <c r="B6" s="266"/>
      <c r="C6" s="266"/>
      <c r="D6" s="267"/>
      <c r="E6" s="268" t="s">
        <v>7</v>
      </c>
      <c r="F6" s="269" t="s">
        <v>458</v>
      </c>
      <c r="G6" s="270" t="s">
        <v>459</v>
      </c>
      <c r="H6" s="269" t="s">
        <v>460</v>
      </c>
    </row>
    <row r="7" spans="1:8" ht="12.75">
      <c r="A7" s="265"/>
      <c r="B7" s="266"/>
      <c r="C7" s="266"/>
      <c r="D7" s="267"/>
      <c r="E7" s="271"/>
      <c r="F7" s="272"/>
      <c r="G7" s="273"/>
      <c r="H7" s="274"/>
    </row>
    <row r="8" spans="1:8" ht="12.75">
      <c r="A8" s="275"/>
      <c r="B8" s="276"/>
      <c r="C8" s="276"/>
      <c r="D8" s="277"/>
      <c r="E8" s="278"/>
      <c r="F8" s="279"/>
      <c r="G8" s="280"/>
      <c r="H8" s="281"/>
    </row>
    <row r="9" spans="1:8" ht="12.75">
      <c r="A9" s="239">
        <v>1</v>
      </c>
      <c r="B9" s="239">
        <v>2</v>
      </c>
      <c r="C9" s="239">
        <v>3</v>
      </c>
      <c r="D9" s="239">
        <v>4</v>
      </c>
      <c r="E9" s="282">
        <v>5</v>
      </c>
      <c r="F9" s="282">
        <v>6</v>
      </c>
      <c r="G9" s="282">
        <v>7</v>
      </c>
      <c r="H9" s="282">
        <v>8</v>
      </c>
    </row>
    <row r="10" spans="1:8" ht="12.75">
      <c r="A10" s="283" t="s">
        <v>385</v>
      </c>
      <c r="B10" s="284"/>
      <c r="C10" s="284"/>
      <c r="D10" s="284"/>
      <c r="E10" s="285"/>
      <c r="F10" s="285"/>
      <c r="G10" s="285"/>
      <c r="H10" s="286"/>
    </row>
    <row r="11" spans="1:8" ht="12.75">
      <c r="A11" s="287" t="s">
        <v>461</v>
      </c>
      <c r="B11" s="263"/>
      <c r="C11" s="263"/>
      <c r="D11" s="263"/>
      <c r="E11" s="263"/>
      <c r="F11" s="263"/>
      <c r="G11" s="263"/>
      <c r="H11" s="288"/>
    </row>
    <row r="12" spans="1:8" ht="12.75">
      <c r="A12" s="289" t="s">
        <v>462</v>
      </c>
      <c r="B12" s="290"/>
      <c r="C12" s="290"/>
      <c r="D12" s="290"/>
      <c r="E12" s="291"/>
      <c r="F12" s="291"/>
      <c r="G12" s="291"/>
      <c r="H12" s="291"/>
    </row>
    <row r="13" spans="1:8" ht="12.75">
      <c r="A13" s="289" t="s">
        <v>463</v>
      </c>
      <c r="B13" s="290"/>
      <c r="C13" s="290"/>
      <c r="D13" s="290"/>
      <c r="E13" s="291"/>
      <c r="F13" s="291"/>
      <c r="G13" s="291"/>
      <c r="H13" s="291"/>
    </row>
    <row r="14" spans="1:8" ht="12.75">
      <c r="A14" s="289" t="s">
        <v>464</v>
      </c>
      <c r="B14" s="290"/>
      <c r="C14" s="290"/>
      <c r="D14" s="290"/>
      <c r="E14" s="291"/>
      <c r="F14" s="291"/>
      <c r="G14" s="291"/>
      <c r="H14" s="291"/>
    </row>
    <row r="15" spans="1:8" ht="12.75">
      <c r="A15" s="289" t="s">
        <v>465</v>
      </c>
      <c r="B15" s="290">
        <v>771</v>
      </c>
      <c r="C15" s="290">
        <v>747</v>
      </c>
      <c r="D15" s="290">
        <v>747</v>
      </c>
      <c r="E15" s="291">
        <v>127.9</v>
      </c>
      <c r="F15" s="291">
        <v>22.7</v>
      </c>
      <c r="G15" s="291">
        <v>127.9</v>
      </c>
      <c r="H15" s="291">
        <v>22.7</v>
      </c>
    </row>
    <row r="16" spans="1:8" ht="12.75">
      <c r="A16" s="289" t="s">
        <v>466</v>
      </c>
      <c r="B16" s="290"/>
      <c r="C16" s="290"/>
      <c r="D16" s="290"/>
      <c r="E16" s="291"/>
      <c r="F16" s="291"/>
      <c r="G16" s="291"/>
      <c r="H16" s="291"/>
    </row>
    <row r="17" spans="1:8" ht="12.75">
      <c r="A17" s="289" t="s">
        <v>467</v>
      </c>
      <c r="B17" s="292"/>
      <c r="C17" s="290"/>
      <c r="D17" s="292"/>
      <c r="E17" s="291"/>
      <c r="F17" s="291"/>
      <c r="G17" s="292"/>
      <c r="H17" s="292"/>
    </row>
    <row r="18" spans="1:8" ht="12.75">
      <c r="A18" s="289" t="s">
        <v>468</v>
      </c>
      <c r="B18" s="290">
        <v>771</v>
      </c>
      <c r="C18" s="290">
        <v>747</v>
      </c>
      <c r="D18" s="290">
        <v>747</v>
      </c>
      <c r="E18" s="291">
        <v>124.9</v>
      </c>
      <c r="F18" s="291">
        <v>22.7</v>
      </c>
      <c r="G18" s="291">
        <v>127.9</v>
      </c>
      <c r="H18" s="291">
        <v>22.7</v>
      </c>
    </row>
    <row r="19" spans="1:8" ht="12.75">
      <c r="A19" s="289" t="s">
        <v>467</v>
      </c>
      <c r="B19" s="292"/>
      <c r="C19" s="290"/>
      <c r="D19" s="292"/>
      <c r="E19" s="291"/>
      <c r="F19" s="291"/>
      <c r="G19" s="292"/>
      <c r="H19" s="292"/>
    </row>
    <row r="20" spans="1:8" ht="51">
      <c r="A20" s="293" t="s">
        <v>469</v>
      </c>
      <c r="B20" s="290">
        <v>54</v>
      </c>
      <c r="C20" s="290">
        <v>54</v>
      </c>
      <c r="D20" s="290">
        <v>54</v>
      </c>
      <c r="E20" s="291">
        <v>15.5</v>
      </c>
      <c r="F20" s="291">
        <v>7.5</v>
      </c>
      <c r="G20" s="291">
        <v>15.5</v>
      </c>
      <c r="H20" s="291">
        <v>7.5</v>
      </c>
    </row>
    <row r="21" spans="1:8" ht="38.25">
      <c r="A21" s="293" t="s">
        <v>466</v>
      </c>
      <c r="B21" s="290"/>
      <c r="C21" s="290"/>
      <c r="D21" s="290"/>
      <c r="E21" s="291"/>
      <c r="F21" s="291"/>
      <c r="G21" s="291"/>
      <c r="H21" s="291"/>
    </row>
    <row r="22" spans="1:8" ht="25.5">
      <c r="A22" s="293" t="s">
        <v>468</v>
      </c>
      <c r="B22" s="290">
        <v>54</v>
      </c>
      <c r="C22" s="290">
        <v>54</v>
      </c>
      <c r="D22" s="290">
        <v>54</v>
      </c>
      <c r="E22" s="291">
        <v>15.5</v>
      </c>
      <c r="F22" s="291">
        <v>7.5</v>
      </c>
      <c r="G22" s="291">
        <v>15.5</v>
      </c>
      <c r="H22" s="291">
        <v>7.5</v>
      </c>
    </row>
    <row r="23" spans="1:8" ht="12.75">
      <c r="A23" s="294" t="s">
        <v>33</v>
      </c>
      <c r="B23" s="292">
        <v>825</v>
      </c>
      <c r="C23" s="292">
        <v>801</v>
      </c>
      <c r="D23" s="292">
        <v>801</v>
      </c>
      <c r="E23" s="302">
        <v>143.4</v>
      </c>
      <c r="F23" s="302">
        <v>30.2</v>
      </c>
      <c r="G23" s="302">
        <v>143.4</v>
      </c>
      <c r="H23" s="302">
        <v>30.2</v>
      </c>
    </row>
    <row r="24" spans="1:8" ht="102">
      <c r="A24" s="295" t="s">
        <v>470</v>
      </c>
      <c r="B24" s="291">
        <v>1.4</v>
      </c>
      <c r="C24" s="291">
        <v>1.5</v>
      </c>
      <c r="D24" s="291">
        <v>1.5</v>
      </c>
      <c r="E24" s="291">
        <v>1.1</v>
      </c>
      <c r="F24" s="291">
        <v>2.9</v>
      </c>
      <c r="G24" s="291">
        <v>1.1</v>
      </c>
      <c r="H24" s="291">
        <v>2.9</v>
      </c>
    </row>
    <row r="25" spans="1:8" ht="12.75">
      <c r="A25" s="287" t="s">
        <v>471</v>
      </c>
      <c r="B25" s="263"/>
      <c r="C25" s="263"/>
      <c r="D25" s="263"/>
      <c r="E25" s="263"/>
      <c r="F25" s="263"/>
      <c r="G25" s="263"/>
      <c r="H25" s="288"/>
    </row>
    <row r="26" spans="1:8" ht="229.5">
      <c r="A26" s="296" t="s">
        <v>472</v>
      </c>
      <c r="B26" s="297">
        <v>11</v>
      </c>
      <c r="C26" s="297">
        <v>11</v>
      </c>
      <c r="D26" s="297">
        <v>11</v>
      </c>
      <c r="E26" s="301">
        <v>1</v>
      </c>
      <c r="F26" s="301"/>
      <c r="G26" s="301">
        <v>1</v>
      </c>
      <c r="H26" s="301"/>
    </row>
    <row r="27" spans="1:8" ht="25.5">
      <c r="A27" s="296" t="s">
        <v>473</v>
      </c>
      <c r="B27" s="290">
        <v>11</v>
      </c>
      <c r="C27" s="290">
        <v>11</v>
      </c>
      <c r="D27" s="290">
        <v>11</v>
      </c>
      <c r="E27" s="291">
        <v>1</v>
      </c>
      <c r="F27" s="291"/>
      <c r="G27" s="291">
        <v>1</v>
      </c>
      <c r="H27" s="291"/>
    </row>
    <row r="28" spans="1:8" ht="12.75">
      <c r="A28" s="296" t="s">
        <v>474</v>
      </c>
      <c r="B28" s="290"/>
      <c r="C28" s="290"/>
      <c r="D28" s="290"/>
      <c r="E28" s="291"/>
      <c r="F28" s="291"/>
      <c r="G28" s="291"/>
      <c r="H28" s="291"/>
    </row>
    <row r="29" spans="1:8" ht="12.75">
      <c r="A29" s="296" t="s">
        <v>475</v>
      </c>
      <c r="B29" s="290"/>
      <c r="C29" s="290"/>
      <c r="D29" s="290"/>
      <c r="E29" s="291"/>
      <c r="F29" s="291"/>
      <c r="G29" s="291"/>
      <c r="H29" s="291"/>
    </row>
    <row r="30" spans="1:8" ht="127.5">
      <c r="A30" s="295" t="s">
        <v>476</v>
      </c>
      <c r="B30" s="290">
        <v>15</v>
      </c>
      <c r="C30" s="290">
        <v>15</v>
      </c>
      <c r="D30" s="290">
        <v>15</v>
      </c>
      <c r="E30" s="291">
        <v>0.2</v>
      </c>
      <c r="F30" s="291"/>
      <c r="G30" s="291">
        <v>0.2</v>
      </c>
      <c r="H30" s="291"/>
    </row>
    <row r="31" spans="1:8" ht="76.5">
      <c r="A31" s="295" t="s">
        <v>477</v>
      </c>
      <c r="B31" s="290"/>
      <c r="C31" s="290"/>
      <c r="D31" s="290"/>
      <c r="E31" s="291"/>
      <c r="F31" s="291"/>
      <c r="G31" s="291"/>
      <c r="H31" s="291"/>
    </row>
    <row r="32" spans="1:8" ht="331.5">
      <c r="A32" s="295" t="s">
        <v>478</v>
      </c>
      <c r="B32" s="290">
        <v>108</v>
      </c>
      <c r="C32" s="290">
        <v>105</v>
      </c>
      <c r="D32" s="290">
        <v>105</v>
      </c>
      <c r="E32" s="291">
        <v>30.3</v>
      </c>
      <c r="F32" s="291"/>
      <c r="G32" s="291">
        <v>30.3</v>
      </c>
      <c r="H32" s="291"/>
    </row>
    <row r="33" spans="1:8" ht="165.75">
      <c r="A33" s="295" t="s">
        <v>479</v>
      </c>
      <c r="B33" s="290">
        <v>2531</v>
      </c>
      <c r="C33" s="290">
        <v>2354</v>
      </c>
      <c r="D33" s="290">
        <v>2354</v>
      </c>
      <c r="E33" s="291">
        <v>538.8</v>
      </c>
      <c r="F33" s="291">
        <v>8.3</v>
      </c>
      <c r="G33" s="291">
        <v>538.8</v>
      </c>
      <c r="H33" s="291">
        <v>8.3</v>
      </c>
    </row>
    <row r="34" spans="1:8" ht="76.5">
      <c r="A34" s="295" t="s">
        <v>480</v>
      </c>
      <c r="B34" s="290">
        <v>54</v>
      </c>
      <c r="C34" s="290">
        <v>54</v>
      </c>
      <c r="D34" s="290">
        <v>54</v>
      </c>
      <c r="E34" s="291">
        <v>15.5</v>
      </c>
      <c r="F34" s="291">
        <v>7.4</v>
      </c>
      <c r="G34" s="291">
        <v>15.5</v>
      </c>
      <c r="H34" s="291">
        <v>7.4</v>
      </c>
    </row>
    <row r="35" spans="1:8" ht="63.75">
      <c r="A35" s="295" t="s">
        <v>481</v>
      </c>
      <c r="B35" s="290">
        <v>1481</v>
      </c>
      <c r="C35" s="290">
        <v>1450</v>
      </c>
      <c r="D35" s="292" t="s">
        <v>482</v>
      </c>
      <c r="E35" s="291">
        <v>328.1</v>
      </c>
      <c r="F35" s="291">
        <v>27.2</v>
      </c>
      <c r="G35" s="292" t="s">
        <v>482</v>
      </c>
      <c r="H35" s="292" t="s">
        <v>482</v>
      </c>
    </row>
    <row r="36" spans="1:8" ht="89.25">
      <c r="A36" s="295" t="s">
        <v>483</v>
      </c>
      <c r="B36" s="290">
        <v>764</v>
      </c>
      <c r="C36" s="290">
        <v>747</v>
      </c>
      <c r="D36" s="290">
        <v>747</v>
      </c>
      <c r="E36" s="291">
        <v>127.9</v>
      </c>
      <c r="F36" s="291">
        <v>22.7</v>
      </c>
      <c r="G36" s="291">
        <v>127.9</v>
      </c>
      <c r="H36" s="291">
        <v>22.7</v>
      </c>
    </row>
    <row r="37" spans="1:8" ht="127.5">
      <c r="A37" s="295" t="s">
        <v>484</v>
      </c>
      <c r="B37" s="290">
        <v>36</v>
      </c>
      <c r="C37" s="290">
        <v>36</v>
      </c>
      <c r="D37" s="290">
        <v>36</v>
      </c>
      <c r="E37" s="291">
        <v>8.3</v>
      </c>
      <c r="F37" s="291"/>
      <c r="G37" s="291">
        <v>8.3</v>
      </c>
      <c r="H37" s="291"/>
    </row>
    <row r="38" spans="1:8" ht="140.25">
      <c r="A38" s="295" t="s">
        <v>485</v>
      </c>
      <c r="B38" s="290">
        <v>17</v>
      </c>
      <c r="C38" s="290">
        <v>17</v>
      </c>
      <c r="D38" s="290">
        <v>17</v>
      </c>
      <c r="E38" s="291">
        <v>2.5</v>
      </c>
      <c r="F38" s="291"/>
      <c r="G38" s="291">
        <v>2.5</v>
      </c>
      <c r="H38" s="291"/>
    </row>
    <row r="39" spans="1:8" ht="63.75">
      <c r="A39" s="295" t="s">
        <v>486</v>
      </c>
      <c r="B39" s="290">
        <v>5</v>
      </c>
      <c r="C39" s="290">
        <v>5</v>
      </c>
      <c r="D39" s="290">
        <v>5</v>
      </c>
      <c r="E39" s="291">
        <v>0.6</v>
      </c>
      <c r="F39" s="291"/>
      <c r="G39" s="291">
        <v>0.6</v>
      </c>
      <c r="H39" s="291"/>
    </row>
    <row r="40" spans="1:8" ht="153">
      <c r="A40" s="295" t="s">
        <v>487</v>
      </c>
      <c r="B40" s="290">
        <v>2</v>
      </c>
      <c r="C40" s="290">
        <v>1</v>
      </c>
      <c r="D40" s="290">
        <v>1</v>
      </c>
      <c r="E40" s="291"/>
      <c r="F40" s="291"/>
      <c r="G40" s="291"/>
      <c r="H40" s="291"/>
    </row>
    <row r="41" spans="1:8" ht="165.75">
      <c r="A41" s="298" t="s">
        <v>488</v>
      </c>
      <c r="B41" s="290">
        <v>750</v>
      </c>
      <c r="C41" s="290">
        <v>712</v>
      </c>
      <c r="D41" s="290">
        <v>712</v>
      </c>
      <c r="E41" s="291">
        <v>184.5</v>
      </c>
      <c r="F41" s="291">
        <v>15</v>
      </c>
      <c r="G41" s="291">
        <v>184.5</v>
      </c>
      <c r="H41" s="291">
        <v>15</v>
      </c>
    </row>
    <row r="42" spans="1:8" ht="12.75">
      <c r="A42" s="289" t="s">
        <v>489</v>
      </c>
      <c r="B42" s="290"/>
      <c r="C42" s="290"/>
      <c r="D42" s="290"/>
      <c r="E42" s="291"/>
      <c r="F42" s="291"/>
      <c r="G42" s="291"/>
      <c r="H42" s="291"/>
    </row>
    <row r="43" spans="1:8" ht="114.75">
      <c r="A43" s="295" t="s">
        <v>490</v>
      </c>
      <c r="B43" s="290">
        <v>74</v>
      </c>
      <c r="C43" s="290">
        <v>73</v>
      </c>
      <c r="D43" s="290">
        <v>42</v>
      </c>
      <c r="E43" s="291">
        <v>17.3</v>
      </c>
      <c r="F43" s="291"/>
      <c r="G43" s="291"/>
      <c r="H43" s="291"/>
    </row>
    <row r="44" spans="1:8" ht="51">
      <c r="A44" s="295" t="s">
        <v>491</v>
      </c>
      <c r="B44" s="290"/>
      <c r="C44" s="290"/>
      <c r="D44" s="290"/>
      <c r="E44" s="291"/>
      <c r="F44" s="291"/>
      <c r="G44" s="291"/>
      <c r="H44" s="291"/>
    </row>
    <row r="45" spans="1:8" ht="51">
      <c r="A45" s="295" t="s">
        <v>492</v>
      </c>
      <c r="B45" s="290"/>
      <c r="C45" s="290"/>
      <c r="D45" s="290"/>
      <c r="E45" s="291"/>
      <c r="F45" s="291"/>
      <c r="G45" s="291"/>
      <c r="H45" s="291"/>
    </row>
    <row r="46" spans="1:8" ht="63.75">
      <c r="A46" s="295" t="s">
        <v>493</v>
      </c>
      <c r="B46" s="290"/>
      <c r="C46" s="290"/>
      <c r="D46" s="290"/>
      <c r="E46" s="291"/>
      <c r="F46" s="291"/>
      <c r="G46" s="291"/>
      <c r="H46" s="291"/>
    </row>
    <row r="47" spans="1:8" ht="51">
      <c r="A47" s="295" t="s">
        <v>494</v>
      </c>
      <c r="B47" s="290">
        <v>31</v>
      </c>
      <c r="C47" s="290">
        <v>31</v>
      </c>
      <c r="D47" s="292" t="s">
        <v>482</v>
      </c>
      <c r="E47" s="291">
        <v>10.8</v>
      </c>
      <c r="F47" s="291"/>
      <c r="G47" s="292" t="s">
        <v>482</v>
      </c>
      <c r="H47" s="292" t="s">
        <v>482</v>
      </c>
    </row>
    <row r="48" spans="1:8" ht="51">
      <c r="A48" s="295" t="s">
        <v>495</v>
      </c>
      <c r="B48" s="290"/>
      <c r="C48" s="290"/>
      <c r="D48" s="290"/>
      <c r="E48" s="291"/>
      <c r="F48" s="291"/>
      <c r="G48" s="291"/>
      <c r="H48" s="291"/>
    </row>
    <row r="49" spans="1:8" ht="63.75">
      <c r="A49" s="295" t="s">
        <v>496</v>
      </c>
      <c r="B49" s="290">
        <v>73</v>
      </c>
      <c r="C49" s="290">
        <v>42</v>
      </c>
      <c r="D49" s="290">
        <v>42</v>
      </c>
      <c r="E49" s="291">
        <v>6.5</v>
      </c>
      <c r="F49" s="291"/>
      <c r="G49" s="291">
        <v>6.5</v>
      </c>
      <c r="H49" s="291"/>
    </row>
    <row r="50" spans="1:8" ht="165.75">
      <c r="A50" s="295" t="s">
        <v>497</v>
      </c>
      <c r="B50" s="290"/>
      <c r="C50" s="290"/>
      <c r="D50" s="290"/>
      <c r="E50" s="291"/>
      <c r="F50" s="291"/>
      <c r="G50" s="291"/>
      <c r="H50" s="291"/>
    </row>
    <row r="51" spans="1:8" ht="76.5">
      <c r="A51" s="295" t="s">
        <v>498</v>
      </c>
      <c r="B51" s="290"/>
      <c r="C51" s="290"/>
      <c r="D51" s="290"/>
      <c r="E51" s="291"/>
      <c r="F51" s="291"/>
      <c r="G51" s="291"/>
      <c r="H51" s="291"/>
    </row>
    <row r="52" spans="1:8" ht="63.75">
      <c r="A52" s="295" t="s">
        <v>499</v>
      </c>
      <c r="B52" s="290">
        <v>442</v>
      </c>
      <c r="C52" s="290">
        <v>442</v>
      </c>
      <c r="D52" s="290">
        <v>442</v>
      </c>
      <c r="E52" s="291">
        <v>57.4</v>
      </c>
      <c r="F52" s="291">
        <v>21</v>
      </c>
      <c r="G52" s="291">
        <v>57.4</v>
      </c>
      <c r="H52" s="291">
        <v>21</v>
      </c>
    </row>
    <row r="53" spans="1:8" ht="12.75">
      <c r="A53" s="295"/>
      <c r="B53" s="319"/>
      <c r="C53" s="319"/>
      <c r="D53" s="319"/>
      <c r="E53" s="320"/>
      <c r="F53" s="320"/>
      <c r="G53" s="320"/>
      <c r="H53" s="320"/>
    </row>
    <row r="54" spans="1:8" ht="12.75">
      <c r="A54" s="295"/>
      <c r="B54" s="319"/>
      <c r="C54" s="319"/>
      <c r="D54" s="319"/>
      <c r="E54" s="320"/>
      <c r="F54" s="320"/>
      <c r="G54" s="320"/>
      <c r="H54" s="320"/>
    </row>
    <row r="55" spans="1:8" ht="12.75">
      <c r="A55" s="295"/>
      <c r="B55" s="319"/>
      <c r="C55" s="319"/>
      <c r="D55" s="319"/>
      <c r="E55" s="320"/>
      <c r="F55" s="320"/>
      <c r="G55" s="320"/>
      <c r="H55" s="320"/>
    </row>
    <row r="56" spans="1:8" ht="12.75">
      <c r="A56" s="295"/>
      <c r="B56" s="319"/>
      <c r="C56" s="319"/>
      <c r="D56" s="319"/>
      <c r="E56" s="320"/>
      <c r="F56" s="320"/>
      <c r="G56" s="320"/>
      <c r="H56" s="320"/>
    </row>
    <row r="57" spans="1:8" ht="12.75">
      <c r="A57" s="295"/>
      <c r="B57" s="319"/>
      <c r="C57" s="319"/>
      <c r="D57" s="319"/>
      <c r="E57" s="320"/>
      <c r="F57" s="320"/>
      <c r="G57" s="320"/>
      <c r="H57" s="320"/>
    </row>
    <row r="58" spans="1:8" ht="38.25">
      <c r="A58" s="295" t="s">
        <v>500</v>
      </c>
      <c r="B58" s="319"/>
      <c r="C58" s="319"/>
      <c r="D58" s="319"/>
      <c r="E58" s="320"/>
      <c r="F58" s="320"/>
      <c r="G58" s="320"/>
      <c r="H58" s="320"/>
    </row>
    <row r="59" spans="1:8" ht="25.5">
      <c r="A59" s="299" t="s">
        <v>501</v>
      </c>
      <c r="B59" s="300">
        <v>6290</v>
      </c>
      <c r="C59" s="300">
        <v>6022</v>
      </c>
      <c r="D59" s="300">
        <v>4541</v>
      </c>
      <c r="E59" s="327">
        <v>1312.4</v>
      </c>
      <c r="F59" s="327">
        <v>101.6</v>
      </c>
      <c r="G59" s="327">
        <v>973.5</v>
      </c>
      <c r="H59" s="327">
        <v>74.4</v>
      </c>
    </row>
    <row r="60" spans="1:8" ht="76.5">
      <c r="A60" s="295" t="s">
        <v>502</v>
      </c>
      <c r="B60" s="301">
        <v>10.9</v>
      </c>
      <c r="C60" s="301">
        <v>11.6</v>
      </c>
      <c r="D60" s="291">
        <v>8.8</v>
      </c>
      <c r="E60" s="301">
        <v>10.5</v>
      </c>
      <c r="F60" s="301">
        <v>9.9</v>
      </c>
      <c r="G60" s="301">
        <v>7.8</v>
      </c>
      <c r="H60" s="301">
        <v>7.2</v>
      </c>
    </row>
    <row r="61" spans="1:8" ht="127.5">
      <c r="A61" s="295" t="s">
        <v>503</v>
      </c>
      <c r="B61" s="292"/>
      <c r="C61" s="292"/>
      <c r="D61" s="290"/>
      <c r="E61" s="302"/>
      <c r="F61" s="302"/>
      <c r="G61" s="291"/>
      <c r="H61" s="291"/>
    </row>
    <row r="62" spans="1:8" ht="153">
      <c r="A62" s="295" t="s">
        <v>504</v>
      </c>
      <c r="B62" s="290"/>
      <c r="C62" s="290"/>
      <c r="D62" s="290"/>
      <c r="E62" s="291"/>
      <c r="F62" s="291"/>
      <c r="G62" s="291"/>
      <c r="H62" s="291"/>
    </row>
    <row r="63" spans="1:8" ht="102">
      <c r="A63" s="295" t="s">
        <v>505</v>
      </c>
      <c r="B63" s="290"/>
      <c r="C63" s="290"/>
      <c r="D63" s="290"/>
      <c r="E63" s="291"/>
      <c r="F63" s="291"/>
      <c r="G63" s="291"/>
      <c r="H63" s="291"/>
    </row>
    <row r="64" spans="1:8" ht="153">
      <c r="A64" s="295" t="s">
        <v>506</v>
      </c>
      <c r="B64" s="290">
        <v>274</v>
      </c>
      <c r="C64" s="290">
        <v>256</v>
      </c>
      <c r="D64" s="290">
        <v>256</v>
      </c>
      <c r="E64" s="291">
        <v>83.5</v>
      </c>
      <c r="F64" s="291">
        <v>0.2</v>
      </c>
      <c r="G64" s="291">
        <v>83.5</v>
      </c>
      <c r="H64" s="291">
        <v>0.2</v>
      </c>
    </row>
    <row r="65" spans="1:8" ht="38.25">
      <c r="A65" s="295" t="s">
        <v>507</v>
      </c>
      <c r="B65" s="290"/>
      <c r="C65" s="290"/>
      <c r="D65" s="290"/>
      <c r="E65" s="291"/>
      <c r="F65" s="291"/>
      <c r="G65" s="291"/>
      <c r="H65" s="291"/>
    </row>
    <row r="66" spans="1:8" ht="38.25">
      <c r="A66" s="295" t="s">
        <v>508</v>
      </c>
      <c r="B66" s="290"/>
      <c r="C66" s="290"/>
      <c r="D66" s="290"/>
      <c r="E66" s="291"/>
      <c r="F66" s="291"/>
      <c r="G66" s="291"/>
      <c r="H66" s="291"/>
    </row>
    <row r="67" spans="1:8" ht="25.5">
      <c r="A67" s="295" t="s">
        <v>509</v>
      </c>
      <c r="B67" s="290"/>
      <c r="C67" s="290"/>
      <c r="D67" s="290"/>
      <c r="E67" s="291"/>
      <c r="F67" s="291"/>
      <c r="G67" s="291"/>
      <c r="H67" s="291"/>
    </row>
    <row r="68" spans="1:8" ht="114.75">
      <c r="A68" s="303" t="s">
        <v>510</v>
      </c>
      <c r="B68" s="292" t="s">
        <v>482</v>
      </c>
      <c r="C68" s="292" t="s">
        <v>482</v>
      </c>
      <c r="D68" s="292">
        <v>4797</v>
      </c>
      <c r="E68" s="302" t="s">
        <v>482</v>
      </c>
      <c r="F68" s="302" t="s">
        <v>482</v>
      </c>
      <c r="G68" s="302">
        <v>1057</v>
      </c>
      <c r="H68" s="302">
        <v>74.6</v>
      </c>
    </row>
    <row r="71" ht="12.75">
      <c r="D71" s="312"/>
    </row>
    <row r="72" spans="1:4" ht="12.75">
      <c r="A72" s="313"/>
      <c r="D72" s="314"/>
    </row>
    <row r="73" spans="1:4" ht="12.75">
      <c r="A73" s="315"/>
      <c r="D73" s="312"/>
    </row>
    <row r="74" spans="1:4" ht="12.75">
      <c r="A74" s="313"/>
      <c r="D74" s="314"/>
    </row>
  </sheetData>
  <sheetProtection/>
  <mergeCells count="13">
    <mergeCell ref="A11:H11"/>
    <mergeCell ref="A25:H25"/>
    <mergeCell ref="A2:L2"/>
    <mergeCell ref="A3:L3"/>
    <mergeCell ref="A5:A8"/>
    <mergeCell ref="B5:B8"/>
    <mergeCell ref="C5:C8"/>
    <mergeCell ref="D5:D8"/>
    <mergeCell ref="E5:H5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zoomScale="130" zoomScaleNormal="130" zoomScalePageLayoutView="0" workbookViewId="0" topLeftCell="A49">
      <selection activeCell="C73" sqref="C73"/>
    </sheetView>
  </sheetViews>
  <sheetFormatPr defaultColWidth="9.00390625" defaultRowHeight="12.75"/>
  <cols>
    <col min="1" max="1" width="7.625" style="0" customWidth="1"/>
    <col min="4" max="4" width="8.75390625" style="0" customWidth="1"/>
    <col min="6" max="6" width="10.25390625" style="0" customWidth="1"/>
    <col min="7" max="7" width="11.625" style="0" customWidth="1"/>
    <col min="10" max="10" width="8.00390625" style="0" customWidth="1"/>
  </cols>
  <sheetData>
    <row r="1" spans="1:8" s="2" customFormat="1" ht="12">
      <c r="A1" s="151" t="s">
        <v>99</v>
      </c>
      <c r="B1" s="151"/>
      <c r="C1" s="151"/>
      <c r="D1" s="151"/>
      <c r="E1" s="151"/>
      <c r="F1" s="151"/>
      <c r="G1" s="151"/>
      <c r="H1" s="151"/>
    </row>
    <row r="2" s="2" customFormat="1" ht="12">
      <c r="A2" s="1"/>
    </row>
    <row r="3" spans="1:8" s="2" customFormat="1" ht="12">
      <c r="A3" s="152" t="s">
        <v>306</v>
      </c>
      <c r="B3" s="152"/>
      <c r="C3" s="152"/>
      <c r="D3" s="152"/>
      <c r="E3" s="152"/>
      <c r="F3" s="152"/>
      <c r="G3" s="152"/>
      <c r="H3" s="152"/>
    </row>
    <row r="4" spans="1:13" s="2" customFormat="1" ht="12" customHeight="1">
      <c r="A4" s="99" t="s">
        <v>180</v>
      </c>
      <c r="B4" s="108" t="s">
        <v>2</v>
      </c>
      <c r="C4" s="99" t="s">
        <v>169</v>
      </c>
      <c r="D4" s="99"/>
      <c r="E4" s="100" t="s">
        <v>170</v>
      </c>
      <c r="F4" s="100"/>
      <c r="G4" s="100" t="s">
        <v>171</v>
      </c>
      <c r="H4" s="100"/>
      <c r="I4" s="6"/>
      <c r="J4" s="6"/>
      <c r="K4" s="6"/>
      <c r="L4" s="6"/>
      <c r="M4" s="6"/>
    </row>
    <row r="5" spans="1:13" s="2" customFormat="1" ht="24">
      <c r="A5" s="99"/>
      <c r="B5" s="154"/>
      <c r="C5" s="9" t="s">
        <v>87</v>
      </c>
      <c r="D5" s="9" t="s">
        <v>168</v>
      </c>
      <c r="E5" s="9" t="s">
        <v>87</v>
      </c>
      <c r="F5" s="9" t="s">
        <v>168</v>
      </c>
      <c r="G5" s="9" t="s">
        <v>87</v>
      </c>
      <c r="H5" s="9" t="s">
        <v>168</v>
      </c>
      <c r="I5" s="70"/>
      <c r="J5" s="6"/>
      <c r="K5" s="6"/>
      <c r="L5" s="6"/>
      <c r="M5" s="6"/>
    </row>
    <row r="6" spans="1:13" s="2" customFormat="1" ht="12">
      <c r="A6" s="99" t="s">
        <v>172</v>
      </c>
      <c r="B6" s="9">
        <f>A46</f>
        <v>2017</v>
      </c>
      <c r="C6" s="12">
        <v>695</v>
      </c>
      <c r="D6" s="12">
        <v>6</v>
      </c>
      <c r="E6" s="12">
        <v>668.5</v>
      </c>
      <c r="F6" s="12">
        <v>11.6</v>
      </c>
      <c r="G6" s="12">
        <f>E6*100/C6</f>
        <v>96.18705035971223</v>
      </c>
      <c r="H6" s="3">
        <f>F6*100/D6</f>
        <v>193.33333333333334</v>
      </c>
      <c r="I6" s="6"/>
      <c r="J6" s="6"/>
      <c r="K6" s="6"/>
      <c r="L6" s="6"/>
      <c r="M6" s="6"/>
    </row>
    <row r="7" spans="1:13" s="2" customFormat="1" ht="12">
      <c r="A7" s="99"/>
      <c r="B7" s="9">
        <f>A47</f>
        <v>2018</v>
      </c>
      <c r="C7" s="12">
        <v>725</v>
      </c>
      <c r="D7" s="12">
        <v>6.2</v>
      </c>
      <c r="E7" s="12">
        <v>749.1</v>
      </c>
      <c r="F7" s="12">
        <v>9.8</v>
      </c>
      <c r="G7" s="12">
        <f aca="true" t="shared" si="0" ref="G7:G29">E7*100/C7</f>
        <v>103.32413793103449</v>
      </c>
      <c r="H7" s="3">
        <f aca="true" t="shared" si="1" ref="H7:H29">F7*100/D7</f>
        <v>158.06451612903228</v>
      </c>
      <c r="I7" s="6"/>
      <c r="J7" s="6"/>
      <c r="K7" s="6"/>
      <c r="L7" s="6"/>
      <c r="M7" s="6"/>
    </row>
    <row r="8" spans="1:13" s="2" customFormat="1" ht="12">
      <c r="A8" s="99"/>
      <c r="B8" s="9">
        <f>A48</f>
        <v>2019</v>
      </c>
      <c r="C8" s="12">
        <v>725</v>
      </c>
      <c r="D8" s="12">
        <v>6.2</v>
      </c>
      <c r="E8" s="12">
        <v>789.6</v>
      </c>
      <c r="F8" s="12">
        <v>8.3</v>
      </c>
      <c r="G8" s="12">
        <f t="shared" si="0"/>
        <v>108.9103448275862</v>
      </c>
      <c r="H8" s="3">
        <f t="shared" si="1"/>
        <v>133.8709677419355</v>
      </c>
      <c r="I8" s="6"/>
      <c r="J8" s="6"/>
      <c r="K8" s="6"/>
      <c r="L8" s="6"/>
      <c r="M8" s="6"/>
    </row>
    <row r="9" spans="1:13" s="2" customFormat="1" ht="12">
      <c r="A9" s="99" t="s">
        <v>173</v>
      </c>
      <c r="B9" s="9">
        <f>B6</f>
        <v>2017</v>
      </c>
      <c r="C9" s="12">
        <v>174</v>
      </c>
      <c r="D9" s="12">
        <v>4</v>
      </c>
      <c r="E9" s="12">
        <v>254.6</v>
      </c>
      <c r="F9" s="12">
        <v>5.7</v>
      </c>
      <c r="G9" s="12">
        <f t="shared" si="0"/>
        <v>146.32183908045977</v>
      </c>
      <c r="H9" s="3">
        <f t="shared" si="1"/>
        <v>142.5</v>
      </c>
      <c r="I9" s="6"/>
      <c r="J9" s="6"/>
      <c r="K9" s="6"/>
      <c r="L9" s="6"/>
      <c r="M9" s="6"/>
    </row>
    <row r="10" spans="1:13" s="2" customFormat="1" ht="12">
      <c r="A10" s="99"/>
      <c r="B10" s="9">
        <f>B7</f>
        <v>2018</v>
      </c>
      <c r="C10" s="12">
        <v>195</v>
      </c>
      <c r="D10" s="12">
        <v>4.5</v>
      </c>
      <c r="E10" s="12">
        <v>196.9</v>
      </c>
      <c r="F10" s="12">
        <v>4.8</v>
      </c>
      <c r="G10" s="12">
        <f t="shared" si="0"/>
        <v>100.97435897435898</v>
      </c>
      <c r="H10" s="3">
        <f t="shared" si="1"/>
        <v>106.66666666666667</v>
      </c>
      <c r="I10" s="6"/>
      <c r="J10" s="6"/>
      <c r="K10" s="6"/>
      <c r="L10" s="6"/>
      <c r="M10" s="6"/>
    </row>
    <row r="11" spans="1:13" s="2" customFormat="1" ht="12">
      <c r="A11" s="99"/>
      <c r="B11" s="9">
        <f>B8</f>
        <v>2019</v>
      </c>
      <c r="C11" s="12">
        <v>195</v>
      </c>
      <c r="D11" s="12">
        <v>4.5</v>
      </c>
      <c r="E11" s="12">
        <v>155.5</v>
      </c>
      <c r="F11" s="12">
        <v>2.5</v>
      </c>
      <c r="G11" s="12">
        <f t="shared" si="0"/>
        <v>79.74358974358974</v>
      </c>
      <c r="H11" s="3">
        <f t="shared" si="1"/>
        <v>55.55555555555556</v>
      </c>
      <c r="I11" s="6"/>
      <c r="J11" s="6"/>
      <c r="K11" s="6"/>
      <c r="L11" s="6"/>
      <c r="M11" s="6"/>
    </row>
    <row r="12" spans="1:13" s="2" customFormat="1" ht="12">
      <c r="A12" s="99" t="s">
        <v>175</v>
      </c>
      <c r="B12" s="9">
        <f>B6</f>
        <v>2017</v>
      </c>
      <c r="C12" s="12">
        <v>300</v>
      </c>
      <c r="D12" s="12">
        <v>14</v>
      </c>
      <c r="E12" s="12">
        <v>187.6</v>
      </c>
      <c r="F12" s="12">
        <v>7.5</v>
      </c>
      <c r="G12" s="12">
        <f t="shared" si="0"/>
        <v>62.53333333333333</v>
      </c>
      <c r="H12" s="3">
        <f t="shared" si="1"/>
        <v>53.57142857142857</v>
      </c>
      <c r="I12" s="6"/>
      <c r="J12" s="6"/>
      <c r="K12" s="6"/>
      <c r="L12" s="6"/>
      <c r="M12" s="6"/>
    </row>
    <row r="13" spans="1:13" s="2" customFormat="1" ht="10.5" customHeight="1">
      <c r="A13" s="99"/>
      <c r="B13" s="9">
        <f>B7</f>
        <v>2018</v>
      </c>
      <c r="C13" s="12">
        <v>330</v>
      </c>
      <c r="D13" s="12">
        <v>15</v>
      </c>
      <c r="E13" s="12">
        <v>156.6</v>
      </c>
      <c r="F13" s="12">
        <v>6.9</v>
      </c>
      <c r="G13" s="12">
        <f t="shared" si="0"/>
        <v>47.45454545454545</v>
      </c>
      <c r="H13" s="3">
        <f t="shared" si="1"/>
        <v>46</v>
      </c>
      <c r="I13" s="6"/>
      <c r="J13" s="6"/>
      <c r="K13" s="6"/>
      <c r="L13" s="6"/>
      <c r="M13" s="6"/>
    </row>
    <row r="14" spans="1:13" s="2" customFormat="1" ht="12">
      <c r="A14" s="99"/>
      <c r="B14" s="9">
        <f>B8</f>
        <v>2019</v>
      </c>
      <c r="C14" s="12">
        <v>356</v>
      </c>
      <c r="D14" s="12">
        <v>13.2</v>
      </c>
      <c r="E14" s="12">
        <v>194.3</v>
      </c>
      <c r="F14" s="12">
        <v>9.2</v>
      </c>
      <c r="G14" s="12">
        <f t="shared" si="0"/>
        <v>54.57865168539326</v>
      </c>
      <c r="H14" s="3">
        <f t="shared" si="1"/>
        <v>69.69696969696969</v>
      </c>
      <c r="I14" s="6"/>
      <c r="J14" s="6"/>
      <c r="K14" s="6"/>
      <c r="L14" s="6"/>
      <c r="M14" s="6"/>
    </row>
    <row r="15" spans="1:13" s="2" customFormat="1" ht="12">
      <c r="A15" s="99" t="s">
        <v>174</v>
      </c>
      <c r="B15" s="9">
        <f>B6</f>
        <v>2017</v>
      </c>
      <c r="C15" s="12">
        <v>414</v>
      </c>
      <c r="D15" s="12">
        <v>24.9</v>
      </c>
      <c r="E15" s="12">
        <v>361.1</v>
      </c>
      <c r="F15" s="12">
        <v>29.8</v>
      </c>
      <c r="G15" s="12">
        <f t="shared" si="0"/>
        <v>87.22222222222223</v>
      </c>
      <c r="H15" s="3">
        <f t="shared" si="1"/>
        <v>119.67871485943776</v>
      </c>
      <c r="I15" s="6"/>
      <c r="J15" s="6"/>
      <c r="K15" s="6"/>
      <c r="L15" s="6"/>
      <c r="M15" s="6"/>
    </row>
    <row r="16" spans="1:13" s="2" customFormat="1" ht="12">
      <c r="A16" s="99"/>
      <c r="B16" s="9">
        <f>B7</f>
        <v>2018</v>
      </c>
      <c r="C16" s="12">
        <v>500</v>
      </c>
      <c r="D16" s="12">
        <v>30.5</v>
      </c>
      <c r="E16" s="12">
        <v>465.5</v>
      </c>
      <c r="F16" s="12">
        <v>33.8</v>
      </c>
      <c r="G16" s="12">
        <f t="shared" si="0"/>
        <v>93.1</v>
      </c>
      <c r="H16" s="3">
        <f t="shared" si="1"/>
        <v>110.81967213114753</v>
      </c>
      <c r="I16" s="6"/>
      <c r="J16" s="6"/>
      <c r="K16" s="6"/>
      <c r="L16" s="6"/>
      <c r="M16" s="6"/>
    </row>
    <row r="17" spans="1:13" s="2" customFormat="1" ht="12">
      <c r="A17" s="99"/>
      <c r="B17" s="9">
        <f>B8</f>
        <v>2019</v>
      </c>
      <c r="C17" s="12">
        <v>504</v>
      </c>
      <c r="D17" s="12">
        <v>32.1</v>
      </c>
      <c r="E17" s="12">
        <v>394.8</v>
      </c>
      <c r="F17" s="12">
        <v>29.6</v>
      </c>
      <c r="G17" s="12">
        <f t="shared" si="0"/>
        <v>78.33333333333333</v>
      </c>
      <c r="H17" s="3">
        <f t="shared" si="1"/>
        <v>92.21183800623052</v>
      </c>
      <c r="I17" s="6"/>
      <c r="J17" s="6"/>
      <c r="K17" s="6"/>
      <c r="L17" s="6"/>
      <c r="M17" s="6"/>
    </row>
    <row r="18" spans="1:13" s="2" customFormat="1" ht="12">
      <c r="A18" s="99" t="s">
        <v>176</v>
      </c>
      <c r="B18" s="9">
        <f>B6</f>
        <v>2017</v>
      </c>
      <c r="C18" s="12">
        <v>364</v>
      </c>
      <c r="D18" s="12">
        <v>6</v>
      </c>
      <c r="E18" s="12">
        <v>858.8</v>
      </c>
      <c r="F18" s="12">
        <v>12.8</v>
      </c>
      <c r="G18" s="12">
        <f t="shared" si="0"/>
        <v>235.93406593406593</v>
      </c>
      <c r="H18" s="3">
        <f t="shared" si="1"/>
        <v>213.33333333333334</v>
      </c>
      <c r="I18" s="6"/>
      <c r="J18" s="6"/>
      <c r="K18" s="6"/>
      <c r="L18" s="6"/>
      <c r="M18" s="6"/>
    </row>
    <row r="19" spans="1:13" s="2" customFormat="1" ht="12">
      <c r="A19" s="99"/>
      <c r="B19" s="9">
        <f>B7</f>
        <v>2018</v>
      </c>
      <c r="C19" s="12">
        <v>500</v>
      </c>
      <c r="D19" s="12">
        <v>7.9</v>
      </c>
      <c r="E19" s="12">
        <v>882.2</v>
      </c>
      <c r="F19" s="12">
        <v>13.4</v>
      </c>
      <c r="G19" s="12">
        <f t="shared" si="0"/>
        <v>176.44</v>
      </c>
      <c r="H19" s="3">
        <f t="shared" si="1"/>
        <v>169.62025316455694</v>
      </c>
      <c r="I19" s="6"/>
      <c r="J19" s="6"/>
      <c r="K19" s="6"/>
      <c r="L19" s="6"/>
      <c r="M19" s="6"/>
    </row>
    <row r="20" spans="1:13" s="2" customFormat="1" ht="12">
      <c r="A20" s="99"/>
      <c r="B20" s="9">
        <f>B8</f>
        <v>2019</v>
      </c>
      <c r="C20" s="12">
        <v>970</v>
      </c>
      <c r="D20" s="12">
        <v>13.6</v>
      </c>
      <c r="E20" s="12">
        <v>845.7</v>
      </c>
      <c r="F20" s="12">
        <v>11.9</v>
      </c>
      <c r="G20" s="12">
        <f t="shared" si="0"/>
        <v>87.18556701030928</v>
      </c>
      <c r="H20" s="3">
        <f t="shared" si="1"/>
        <v>87.5</v>
      </c>
      <c r="I20" s="6"/>
      <c r="J20" s="6"/>
      <c r="K20" s="6"/>
      <c r="L20" s="6"/>
      <c r="M20" s="6"/>
    </row>
    <row r="21" spans="1:13" s="2" customFormat="1" ht="12">
      <c r="A21" s="99" t="s">
        <v>177</v>
      </c>
      <c r="B21" s="9">
        <f>B6</f>
        <v>2017</v>
      </c>
      <c r="C21" s="12">
        <v>11</v>
      </c>
      <c r="D21" s="12">
        <v>0.4</v>
      </c>
      <c r="E21" s="12">
        <v>2.3</v>
      </c>
      <c r="F21" s="12">
        <v>0.1</v>
      </c>
      <c r="G21" s="12">
        <f t="shared" si="0"/>
        <v>20.909090909090907</v>
      </c>
      <c r="H21" s="3">
        <f t="shared" si="1"/>
        <v>25</v>
      </c>
      <c r="I21" s="6"/>
      <c r="J21" s="6"/>
      <c r="K21" s="6"/>
      <c r="L21" s="6"/>
      <c r="M21" s="6"/>
    </row>
    <row r="22" spans="1:13" s="2" customFormat="1" ht="12">
      <c r="A22" s="99"/>
      <c r="B22" s="9">
        <f>B7</f>
        <v>2018</v>
      </c>
      <c r="C22" s="12">
        <v>11</v>
      </c>
      <c r="D22" s="12">
        <v>0.4</v>
      </c>
      <c r="E22" s="12">
        <v>0</v>
      </c>
      <c r="F22" s="12">
        <v>0</v>
      </c>
      <c r="G22" s="12">
        <f t="shared" si="0"/>
        <v>0</v>
      </c>
      <c r="H22" s="3">
        <f t="shared" si="1"/>
        <v>0</v>
      </c>
      <c r="I22" s="6"/>
      <c r="J22" s="6"/>
      <c r="K22" s="6"/>
      <c r="L22" s="6"/>
      <c r="M22" s="6"/>
    </row>
    <row r="23" spans="1:13" s="2" customFormat="1" ht="12">
      <c r="A23" s="99"/>
      <c r="B23" s="9">
        <f>B8</f>
        <v>2019</v>
      </c>
      <c r="C23" s="12">
        <v>5</v>
      </c>
      <c r="D23" s="12">
        <v>0.1</v>
      </c>
      <c r="E23" s="12">
        <v>0</v>
      </c>
      <c r="F23" s="12">
        <v>0</v>
      </c>
      <c r="G23" s="12">
        <f t="shared" si="0"/>
        <v>0</v>
      </c>
      <c r="H23" s="3">
        <f t="shared" si="1"/>
        <v>0</v>
      </c>
      <c r="I23" s="6"/>
      <c r="J23" s="6"/>
      <c r="K23" s="6"/>
      <c r="L23" s="6"/>
      <c r="M23" s="6"/>
    </row>
    <row r="24" spans="1:13" s="2" customFormat="1" ht="12">
      <c r="A24" s="99" t="s">
        <v>178</v>
      </c>
      <c r="B24" s="9">
        <f>B6</f>
        <v>2017</v>
      </c>
      <c r="C24" s="12">
        <v>69</v>
      </c>
      <c r="D24" s="12">
        <v>1.5</v>
      </c>
      <c r="E24" s="12">
        <v>65.5</v>
      </c>
      <c r="F24" s="12">
        <v>1.2</v>
      </c>
      <c r="G24" s="12">
        <f t="shared" si="0"/>
        <v>94.92753623188406</v>
      </c>
      <c r="H24" s="3">
        <f t="shared" si="1"/>
        <v>80</v>
      </c>
      <c r="I24" s="6"/>
      <c r="J24" s="6"/>
      <c r="K24" s="6"/>
      <c r="L24" s="6"/>
      <c r="M24" s="6"/>
    </row>
    <row r="25" spans="1:13" s="2" customFormat="1" ht="12">
      <c r="A25" s="99"/>
      <c r="B25" s="9">
        <f>B7</f>
        <v>2018</v>
      </c>
      <c r="C25" s="12">
        <v>74</v>
      </c>
      <c r="D25" s="12">
        <v>1.8</v>
      </c>
      <c r="E25" s="12">
        <v>25.9</v>
      </c>
      <c r="F25" s="12">
        <v>0.4</v>
      </c>
      <c r="G25" s="12">
        <f t="shared" si="0"/>
        <v>35</v>
      </c>
      <c r="H25" s="3">
        <f t="shared" si="1"/>
        <v>22.22222222222222</v>
      </c>
      <c r="I25" s="6"/>
      <c r="J25" s="6"/>
      <c r="K25" s="6"/>
      <c r="L25" s="6"/>
      <c r="M25" s="6"/>
    </row>
    <row r="26" spans="1:13" s="2" customFormat="1" ht="12">
      <c r="A26" s="99"/>
      <c r="B26" s="9">
        <f>B8</f>
        <v>2019</v>
      </c>
      <c r="C26" s="12">
        <v>40</v>
      </c>
      <c r="D26" s="12">
        <v>1.8</v>
      </c>
      <c r="E26" s="12">
        <v>40.1</v>
      </c>
      <c r="F26" s="12">
        <v>0.6</v>
      </c>
      <c r="G26" s="12">
        <f t="shared" si="0"/>
        <v>100.25</v>
      </c>
      <c r="H26" s="3">
        <f t="shared" si="1"/>
        <v>33.333333333333336</v>
      </c>
      <c r="I26" s="6"/>
      <c r="J26" s="6"/>
      <c r="K26" s="6"/>
      <c r="L26" s="6"/>
      <c r="M26" s="6"/>
    </row>
    <row r="27" spans="1:13" s="2" customFormat="1" ht="12">
      <c r="A27" s="99" t="s">
        <v>181</v>
      </c>
      <c r="B27" s="9">
        <f aca="true" t="shared" si="2" ref="B27:B32">B6</f>
        <v>2017</v>
      </c>
      <c r="C27" s="12">
        <f>C6+C9+C12+C15</f>
        <v>1583</v>
      </c>
      <c r="D27" s="12">
        <f>D6+D9+D12+D15</f>
        <v>48.9</v>
      </c>
      <c r="E27" s="12">
        <f>E6+E9+E12+E15</f>
        <v>1471.8000000000002</v>
      </c>
      <c r="F27" s="12">
        <f>F6+F9+F12+F15</f>
        <v>54.6</v>
      </c>
      <c r="G27" s="12">
        <f t="shared" si="0"/>
        <v>92.97536323436515</v>
      </c>
      <c r="H27" s="3">
        <f t="shared" si="1"/>
        <v>111.65644171779141</v>
      </c>
      <c r="I27" s="6"/>
      <c r="J27" s="6"/>
      <c r="K27" s="6"/>
      <c r="L27" s="6"/>
      <c r="M27" s="6"/>
    </row>
    <row r="28" spans="1:13" s="2" customFormat="1" ht="12">
      <c r="A28" s="99"/>
      <c r="B28" s="9">
        <f t="shared" si="2"/>
        <v>2018</v>
      </c>
      <c r="C28" s="12">
        <f aca="true" t="shared" si="3" ref="C28:F29">C7+C10+C13+C16</f>
        <v>1750</v>
      </c>
      <c r="D28" s="12">
        <f t="shared" si="3"/>
        <v>56.2</v>
      </c>
      <c r="E28" s="12">
        <f t="shared" si="3"/>
        <v>1568.1</v>
      </c>
      <c r="F28" s="12">
        <f t="shared" si="3"/>
        <v>55.3</v>
      </c>
      <c r="G28" s="12">
        <f t="shared" si="0"/>
        <v>89.60571428571428</v>
      </c>
      <c r="H28" s="3">
        <f t="shared" si="1"/>
        <v>98.3985765124555</v>
      </c>
      <c r="I28" s="6"/>
      <c r="J28" s="6"/>
      <c r="K28" s="6"/>
      <c r="L28" s="6"/>
      <c r="M28" s="6"/>
    </row>
    <row r="29" spans="1:13" s="2" customFormat="1" ht="12">
      <c r="A29" s="99"/>
      <c r="B29" s="9">
        <f t="shared" si="2"/>
        <v>2019</v>
      </c>
      <c r="C29" s="12">
        <f t="shared" si="3"/>
        <v>1780</v>
      </c>
      <c r="D29" s="12">
        <f t="shared" si="3"/>
        <v>56</v>
      </c>
      <c r="E29" s="12">
        <f t="shared" si="3"/>
        <v>1534.2</v>
      </c>
      <c r="F29" s="12">
        <f t="shared" si="3"/>
        <v>49.6</v>
      </c>
      <c r="G29" s="12">
        <f t="shared" si="0"/>
        <v>86.19101123595506</v>
      </c>
      <c r="H29" s="3">
        <f t="shared" si="1"/>
        <v>88.57142857142857</v>
      </c>
      <c r="I29" s="6"/>
      <c r="J29" s="6"/>
      <c r="K29" s="6"/>
      <c r="L29" s="6"/>
      <c r="M29" s="6"/>
    </row>
    <row r="30" spans="1:13" s="2" customFormat="1" ht="12">
      <c r="A30" s="144" t="s">
        <v>220</v>
      </c>
      <c r="B30" s="71">
        <f t="shared" si="2"/>
        <v>2017</v>
      </c>
      <c r="C30" s="13">
        <f>C27/C33*100</f>
        <v>78.09570794277258</v>
      </c>
      <c r="D30" s="13">
        <f aca="true" t="shared" si="4" ref="C30:F32">D27/D33*100</f>
        <v>86.09154929577466</v>
      </c>
      <c r="E30" s="13">
        <f t="shared" si="4"/>
        <v>61.365910607071385</v>
      </c>
      <c r="F30" s="13">
        <f t="shared" si="4"/>
        <v>79.47598253275109</v>
      </c>
      <c r="G30" s="13" t="s">
        <v>221</v>
      </c>
      <c r="H30" s="72" t="s">
        <v>221</v>
      </c>
      <c r="I30" s="6"/>
      <c r="J30" s="6"/>
      <c r="K30" s="6"/>
      <c r="L30" s="6"/>
      <c r="M30" s="6"/>
    </row>
    <row r="31" spans="1:13" s="2" customFormat="1" ht="12">
      <c r="A31" s="145"/>
      <c r="B31" s="71">
        <f t="shared" si="2"/>
        <v>2018</v>
      </c>
      <c r="C31" s="13">
        <f t="shared" si="4"/>
        <v>74.94646680942184</v>
      </c>
      <c r="D31" s="13">
        <f t="shared" si="4"/>
        <v>84.76621417797887</v>
      </c>
      <c r="E31" s="13">
        <f t="shared" si="4"/>
        <v>63.32687181972377</v>
      </c>
      <c r="F31" s="13">
        <f t="shared" si="4"/>
        <v>80.02894356005788</v>
      </c>
      <c r="G31" s="13" t="s">
        <v>221</v>
      </c>
      <c r="H31" s="72" t="s">
        <v>221</v>
      </c>
      <c r="I31" s="6"/>
      <c r="J31" s="6"/>
      <c r="K31" s="6"/>
      <c r="L31" s="6"/>
      <c r="M31" s="6"/>
    </row>
    <row r="32" spans="1:13" s="2" customFormat="1" ht="12">
      <c r="A32" s="145"/>
      <c r="B32" s="71">
        <f t="shared" si="2"/>
        <v>2019</v>
      </c>
      <c r="C32" s="13">
        <f t="shared" si="4"/>
        <v>63.68515205724508</v>
      </c>
      <c r="D32" s="13">
        <f t="shared" si="4"/>
        <v>78.32167832167832</v>
      </c>
      <c r="E32" s="13">
        <f t="shared" si="4"/>
        <v>63.396694214876035</v>
      </c>
      <c r="F32" s="13">
        <f t="shared" si="4"/>
        <v>79.87117552334944</v>
      </c>
      <c r="G32" s="13" t="s">
        <v>221</v>
      </c>
      <c r="H32" s="72" t="s">
        <v>221</v>
      </c>
      <c r="I32" s="6"/>
      <c r="J32" s="6"/>
      <c r="K32" s="6"/>
      <c r="L32" s="6"/>
      <c r="M32" s="6"/>
    </row>
    <row r="33" spans="1:13" s="2" customFormat="1" ht="12">
      <c r="A33" s="144" t="s">
        <v>182</v>
      </c>
      <c r="B33" s="9">
        <f>B6</f>
        <v>2017</v>
      </c>
      <c r="C33" s="13">
        <f aca="true" t="shared" si="5" ref="C33:F35">C18+C21+C24+C27</f>
        <v>2027</v>
      </c>
      <c r="D33" s="13">
        <f t="shared" si="5"/>
        <v>56.8</v>
      </c>
      <c r="E33" s="13">
        <f t="shared" si="5"/>
        <v>2398.4</v>
      </c>
      <c r="F33" s="13">
        <f t="shared" si="5"/>
        <v>68.7</v>
      </c>
      <c r="G33" s="12">
        <f aca="true" t="shared" si="6" ref="G33:H38">E33*100/C33</f>
        <v>118.32264430192403</v>
      </c>
      <c r="H33" s="3">
        <f t="shared" si="6"/>
        <v>120.95070422535211</v>
      </c>
      <c r="I33" s="6"/>
      <c r="J33" s="6"/>
      <c r="K33" s="6"/>
      <c r="L33" s="6"/>
      <c r="M33" s="6"/>
    </row>
    <row r="34" spans="1:13" s="2" customFormat="1" ht="12">
      <c r="A34" s="145"/>
      <c r="B34" s="9">
        <f>B7</f>
        <v>2018</v>
      </c>
      <c r="C34" s="13">
        <f t="shared" si="5"/>
        <v>2335</v>
      </c>
      <c r="D34" s="13">
        <f t="shared" si="5"/>
        <v>66.30000000000001</v>
      </c>
      <c r="E34" s="13">
        <f t="shared" si="5"/>
        <v>2476.2</v>
      </c>
      <c r="F34" s="13">
        <f t="shared" si="5"/>
        <v>69.1</v>
      </c>
      <c r="G34" s="12">
        <f t="shared" si="6"/>
        <v>106.04710920770877</v>
      </c>
      <c r="H34" s="3">
        <f t="shared" si="6"/>
        <v>104.22322775263949</v>
      </c>
      <c r="I34" s="6"/>
      <c r="J34" s="6"/>
      <c r="K34" s="6"/>
      <c r="L34" s="6"/>
      <c r="M34" s="6"/>
    </row>
    <row r="35" spans="1:13" s="2" customFormat="1" ht="12">
      <c r="A35" s="145"/>
      <c r="B35" s="9">
        <f>B8</f>
        <v>2019</v>
      </c>
      <c r="C35" s="13">
        <f t="shared" si="5"/>
        <v>2795</v>
      </c>
      <c r="D35" s="13">
        <f t="shared" si="5"/>
        <v>71.5</v>
      </c>
      <c r="E35" s="13">
        <f t="shared" si="5"/>
        <v>2420</v>
      </c>
      <c r="F35" s="13">
        <f t="shared" si="5"/>
        <v>62.1</v>
      </c>
      <c r="G35" s="12">
        <f t="shared" si="6"/>
        <v>86.58318425760287</v>
      </c>
      <c r="H35" s="3">
        <f t="shared" si="6"/>
        <v>86.85314685314685</v>
      </c>
      <c r="I35" s="6"/>
      <c r="J35" s="6"/>
      <c r="K35" s="6"/>
      <c r="L35" s="6"/>
      <c r="M35" s="6"/>
    </row>
    <row r="36" spans="1:13" s="2" customFormat="1" ht="12">
      <c r="A36" s="108" t="s">
        <v>179</v>
      </c>
      <c r="B36" s="9">
        <f>B6</f>
        <v>2017</v>
      </c>
      <c r="C36" s="12">
        <v>60</v>
      </c>
      <c r="D36" s="12">
        <v>15</v>
      </c>
      <c r="E36" s="12">
        <v>169.1</v>
      </c>
      <c r="F36" s="12">
        <v>57.4</v>
      </c>
      <c r="G36" s="12">
        <f t="shared" si="6"/>
        <v>281.8333333333333</v>
      </c>
      <c r="H36" s="3">
        <f t="shared" si="6"/>
        <v>382.6666666666667</v>
      </c>
      <c r="I36" s="6"/>
      <c r="J36" s="6"/>
      <c r="K36" s="6"/>
      <c r="L36" s="6"/>
      <c r="M36" s="6"/>
    </row>
    <row r="37" spans="1:13" s="2" customFormat="1" ht="12">
      <c r="A37" s="143"/>
      <c r="B37" s="9">
        <f>B7</f>
        <v>2018</v>
      </c>
      <c r="C37" s="12">
        <v>60</v>
      </c>
      <c r="D37" s="12">
        <v>15</v>
      </c>
      <c r="E37" s="12">
        <v>250.9</v>
      </c>
      <c r="F37" s="12">
        <v>91.8</v>
      </c>
      <c r="G37" s="12">
        <f t="shared" si="6"/>
        <v>418.1666666666667</v>
      </c>
      <c r="H37" s="3">
        <f t="shared" si="6"/>
        <v>612</v>
      </c>
      <c r="I37" s="6"/>
      <c r="J37" s="6"/>
      <c r="K37" s="6"/>
      <c r="L37" s="6"/>
      <c r="M37" s="6"/>
    </row>
    <row r="38" spans="1:13" s="2" customFormat="1" ht="12">
      <c r="A38" s="143"/>
      <c r="B38" s="9">
        <f>B8</f>
        <v>2019</v>
      </c>
      <c r="C38" s="12">
        <v>60</v>
      </c>
      <c r="D38" s="12">
        <v>15</v>
      </c>
      <c r="E38" s="12">
        <v>205.8</v>
      </c>
      <c r="F38" s="12">
        <v>76.8</v>
      </c>
      <c r="G38" s="12">
        <f t="shared" si="6"/>
        <v>343</v>
      </c>
      <c r="H38" s="3">
        <f t="shared" si="6"/>
        <v>512</v>
      </c>
      <c r="I38" s="6"/>
      <c r="J38" s="6"/>
      <c r="K38" s="6"/>
      <c r="L38" s="6"/>
      <c r="M38" s="6"/>
    </row>
    <row r="39" spans="1:13" s="2" customFormat="1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2" customFormat="1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2" customFormat="1" ht="12">
      <c r="A41" s="133" t="s">
        <v>100</v>
      </c>
      <c r="B41" s="133"/>
      <c r="C41" s="133"/>
      <c r="D41" s="133"/>
      <c r="E41" s="133"/>
      <c r="F41" s="133"/>
      <c r="G41" s="133"/>
      <c r="H41" s="133"/>
      <c r="I41" s="6"/>
      <c r="J41" s="6"/>
      <c r="K41" s="6"/>
      <c r="L41" s="6"/>
      <c r="M41" s="6"/>
    </row>
    <row r="42" spans="1:13" s="2" customFormat="1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2" customFormat="1" ht="12">
      <c r="A43" s="153" t="s">
        <v>307</v>
      </c>
      <c r="B43" s="153"/>
      <c r="C43" s="153"/>
      <c r="D43" s="153"/>
      <c r="E43" s="153"/>
      <c r="F43" s="153"/>
      <c r="G43" s="6"/>
      <c r="H43" s="6"/>
      <c r="I43" s="6"/>
      <c r="J43" s="6"/>
      <c r="K43" s="6"/>
      <c r="L43" s="6"/>
      <c r="M43" s="6"/>
    </row>
    <row r="44" spans="1:13" s="2" customFormat="1" ht="26.25" customHeight="1">
      <c r="A44" s="108" t="s">
        <v>2</v>
      </c>
      <c r="B44" s="108" t="s">
        <v>203</v>
      </c>
      <c r="C44" s="103" t="s">
        <v>202</v>
      </c>
      <c r="D44" s="105"/>
      <c r="E44" s="104"/>
      <c r="F44" s="108" t="s">
        <v>349</v>
      </c>
      <c r="G44" s="6"/>
      <c r="H44" s="6"/>
      <c r="I44" s="6"/>
      <c r="J44" s="6"/>
      <c r="K44" s="6"/>
      <c r="L44" s="6"/>
      <c r="M44" s="6"/>
    </row>
    <row r="45" spans="1:13" s="2" customFormat="1" ht="24" customHeight="1">
      <c r="A45" s="109"/>
      <c r="B45" s="109"/>
      <c r="C45" s="9" t="s">
        <v>101</v>
      </c>
      <c r="D45" s="122" t="s">
        <v>348</v>
      </c>
      <c r="E45" s="113"/>
      <c r="F45" s="109"/>
      <c r="G45" s="6"/>
      <c r="H45" s="6"/>
      <c r="I45" s="6"/>
      <c r="J45" s="6"/>
      <c r="K45" s="6"/>
      <c r="L45" s="6"/>
      <c r="M45" s="6"/>
    </row>
    <row r="46" spans="1:13" s="2" customFormat="1" ht="12">
      <c r="A46" s="9">
        <f>'Земли ЛФ'!A9</f>
        <v>2017</v>
      </c>
      <c r="B46" s="9">
        <v>4.7</v>
      </c>
      <c r="C46" s="9">
        <v>173.1</v>
      </c>
      <c r="D46" s="141">
        <v>3.3</v>
      </c>
      <c r="E46" s="142"/>
      <c r="F46" s="10">
        <f>D46*100/B46</f>
        <v>70.2127659574468</v>
      </c>
      <c r="G46" s="6"/>
      <c r="H46" s="6"/>
      <c r="I46" s="6"/>
      <c r="J46" s="6"/>
      <c r="K46" s="6"/>
      <c r="L46" s="6"/>
      <c r="M46" s="6"/>
    </row>
    <row r="47" spans="1:13" s="2" customFormat="1" ht="12">
      <c r="A47" s="9">
        <f>'Земли ЛФ'!A10</f>
        <v>2018</v>
      </c>
      <c r="B47" s="9">
        <v>4.4</v>
      </c>
      <c r="C47" s="9">
        <v>202.1</v>
      </c>
      <c r="D47" s="141">
        <v>3.4</v>
      </c>
      <c r="E47" s="142"/>
      <c r="F47" s="10">
        <f>D47*100/B47</f>
        <v>77.27272727272727</v>
      </c>
      <c r="G47" s="6"/>
      <c r="H47" s="6"/>
      <c r="I47" s="6"/>
      <c r="J47" s="6"/>
      <c r="K47" s="6"/>
      <c r="L47" s="6"/>
      <c r="M47" s="6"/>
    </row>
    <row r="48" spans="1:13" s="2" customFormat="1" ht="12">
      <c r="A48" s="9">
        <f>'Земли ЛФ'!A11</f>
        <v>2019</v>
      </c>
      <c r="B48" s="7">
        <v>4.5</v>
      </c>
      <c r="C48" s="9">
        <v>210.5</v>
      </c>
      <c r="D48" s="141">
        <v>3.5</v>
      </c>
      <c r="E48" s="142"/>
      <c r="F48" s="10">
        <f>D48*100/B48</f>
        <v>77.77777777777777</v>
      </c>
      <c r="G48" s="6"/>
      <c r="H48" s="6"/>
      <c r="I48" s="6"/>
      <c r="J48" s="6"/>
      <c r="K48" s="6"/>
      <c r="L48" s="6"/>
      <c r="M48" s="6"/>
    </row>
    <row r="49" spans="1:13" s="2" customFormat="1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" customFormat="1" ht="12">
      <c r="A50" s="25" t="s">
        <v>308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" customFormat="1" ht="12">
      <c r="A51" s="87" t="s">
        <v>2</v>
      </c>
      <c r="B51" s="87" t="s">
        <v>102</v>
      </c>
      <c r="C51" s="87" t="s">
        <v>104</v>
      </c>
      <c r="D51" s="87" t="s">
        <v>0</v>
      </c>
      <c r="E51" s="140" t="s">
        <v>45</v>
      </c>
      <c r="F51" s="140"/>
      <c r="G51" s="140"/>
      <c r="H51" s="140" t="s">
        <v>47</v>
      </c>
      <c r="I51" s="140"/>
      <c r="J51" s="140"/>
      <c r="K51" s="137" t="s">
        <v>46</v>
      </c>
      <c r="L51" s="138"/>
      <c r="M51" s="139"/>
    </row>
    <row r="52" spans="1:14" s="2" customFormat="1" ht="45" customHeight="1">
      <c r="A52" s="88"/>
      <c r="B52" s="88"/>
      <c r="C52" s="88"/>
      <c r="D52" s="88"/>
      <c r="E52" s="62" t="s">
        <v>103</v>
      </c>
      <c r="F52" s="62" t="s">
        <v>105</v>
      </c>
      <c r="G52" s="62" t="s">
        <v>0</v>
      </c>
      <c r="H52" s="62" t="s">
        <v>103</v>
      </c>
      <c r="I52" s="62" t="s">
        <v>105</v>
      </c>
      <c r="J52" s="62" t="s">
        <v>0</v>
      </c>
      <c r="K52" s="62" t="s">
        <v>103</v>
      </c>
      <c r="L52" s="62" t="s">
        <v>105</v>
      </c>
      <c r="M52" s="62" t="s">
        <v>0</v>
      </c>
      <c r="N52" s="14"/>
    </row>
    <row r="53" spans="1:13" s="2" customFormat="1" ht="12">
      <c r="A53" s="9">
        <f>A46</f>
        <v>2017</v>
      </c>
      <c r="B53" s="9">
        <v>55.6</v>
      </c>
      <c r="C53" s="9">
        <v>30.3</v>
      </c>
      <c r="D53" s="12">
        <f>C53*100/B53</f>
        <v>54.49640287769784</v>
      </c>
      <c r="E53" s="9">
        <v>28.4</v>
      </c>
      <c r="F53" s="9">
        <v>21.4</v>
      </c>
      <c r="G53" s="12">
        <f>F53*100/E53</f>
        <v>75.35211267605634</v>
      </c>
      <c r="H53" s="9">
        <v>27.2</v>
      </c>
      <c r="I53" s="9">
        <v>8.9</v>
      </c>
      <c r="J53" s="12">
        <f>I53*100/H53</f>
        <v>32.720588235294116</v>
      </c>
      <c r="K53" s="9">
        <v>0</v>
      </c>
      <c r="L53" s="9">
        <v>0</v>
      </c>
      <c r="M53" s="12">
        <v>0</v>
      </c>
    </row>
    <row r="54" spans="1:13" s="2" customFormat="1" ht="12">
      <c r="A54" s="9">
        <f>A47</f>
        <v>2018</v>
      </c>
      <c r="B54" s="9">
        <v>55.6</v>
      </c>
      <c r="C54" s="9">
        <v>30.9</v>
      </c>
      <c r="D54" s="12">
        <f>C54*100/B54</f>
        <v>55.57553956834532</v>
      </c>
      <c r="E54" s="9">
        <v>28.4</v>
      </c>
      <c r="F54" s="9">
        <v>21.1</v>
      </c>
      <c r="G54" s="12">
        <f>F54*100/E54</f>
        <v>74.29577464788733</v>
      </c>
      <c r="H54" s="9">
        <v>27.2</v>
      </c>
      <c r="I54" s="9">
        <v>9.8</v>
      </c>
      <c r="J54" s="12">
        <f>I54*100/H54</f>
        <v>36.029411764705884</v>
      </c>
      <c r="K54" s="9">
        <v>0</v>
      </c>
      <c r="L54" s="9">
        <v>0</v>
      </c>
      <c r="M54" s="12">
        <v>0</v>
      </c>
    </row>
    <row r="55" spans="1:13" s="2" customFormat="1" ht="12">
      <c r="A55" s="9">
        <f>A48</f>
        <v>2019</v>
      </c>
      <c r="B55" s="9">
        <v>82.2</v>
      </c>
      <c r="C55" s="9">
        <v>68.5</v>
      </c>
      <c r="D55" s="12">
        <f>C55*100/B55</f>
        <v>83.33333333333333</v>
      </c>
      <c r="E55" s="9">
        <v>36.8</v>
      </c>
      <c r="F55" s="9">
        <v>35.1</v>
      </c>
      <c r="G55" s="12">
        <f>F55*100/E55</f>
        <v>95.3804347826087</v>
      </c>
      <c r="H55" s="9">
        <v>45.4</v>
      </c>
      <c r="I55" s="9">
        <v>33.4</v>
      </c>
      <c r="J55" s="12">
        <f>I55*100/H55</f>
        <v>73.568281938326</v>
      </c>
      <c r="K55" s="9">
        <v>0</v>
      </c>
      <c r="L55" s="9">
        <v>0</v>
      </c>
      <c r="M55" s="12">
        <v>0</v>
      </c>
    </row>
    <row r="56" spans="1:13" s="2" customFormat="1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2" customFormat="1" ht="12">
      <c r="A57" s="25" t="s">
        <v>106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2" customFormat="1" ht="12">
      <c r="A58" s="115" t="s">
        <v>2</v>
      </c>
      <c r="B58" s="148" t="s">
        <v>222</v>
      </c>
      <c r="C58" s="148"/>
      <c r="D58" s="148"/>
      <c r="E58" s="149"/>
      <c r="F58" s="149"/>
      <c r="G58" s="149"/>
      <c r="H58" s="6"/>
      <c r="I58" s="6"/>
      <c r="J58" s="6"/>
      <c r="K58" s="6"/>
      <c r="L58" s="6"/>
      <c r="M58" s="6"/>
    </row>
    <row r="59" spans="1:13" s="2" customFormat="1" ht="25.5">
      <c r="A59" s="147"/>
      <c r="B59" s="26" t="s">
        <v>87</v>
      </c>
      <c r="C59" s="26" t="s">
        <v>107</v>
      </c>
      <c r="D59" s="26" t="s">
        <v>108</v>
      </c>
      <c r="E59" s="27"/>
      <c r="F59" s="27"/>
      <c r="G59" s="27"/>
      <c r="H59" s="6"/>
      <c r="I59" s="6"/>
      <c r="J59" s="6"/>
      <c r="K59" s="6"/>
      <c r="L59" s="6"/>
      <c r="M59" s="6"/>
    </row>
    <row r="60" spans="1:13" s="2" customFormat="1" ht="12">
      <c r="A60" s="40">
        <v>2017</v>
      </c>
      <c r="B60" s="26">
        <v>3265</v>
      </c>
      <c r="C60" s="26">
        <v>1029.6</v>
      </c>
      <c r="D60" s="47">
        <f>C60*1000/B60</f>
        <v>315.34456355283305</v>
      </c>
      <c r="E60" s="27"/>
      <c r="F60" s="27"/>
      <c r="G60" s="27"/>
      <c r="H60" s="6"/>
      <c r="I60" s="6"/>
      <c r="J60" s="6"/>
      <c r="K60" s="6"/>
      <c r="L60" s="6"/>
      <c r="M60" s="6"/>
    </row>
    <row r="61" spans="1:13" s="2" customFormat="1" ht="12">
      <c r="A61" s="26">
        <v>2018</v>
      </c>
      <c r="B61" s="26">
        <v>5056</v>
      </c>
      <c r="C61" s="26">
        <v>1589.6</v>
      </c>
      <c r="D61" s="47">
        <f>C61*1000/B61</f>
        <v>314.3987341772152</v>
      </c>
      <c r="E61" s="27"/>
      <c r="F61" s="27"/>
      <c r="G61" s="28"/>
      <c r="H61" s="6"/>
      <c r="I61" s="6"/>
      <c r="J61" s="6"/>
      <c r="K61" s="6"/>
      <c r="L61" s="6"/>
      <c r="M61" s="6"/>
    </row>
    <row r="62" spans="1:13" s="2" customFormat="1" ht="12">
      <c r="A62" s="26">
        <v>2019</v>
      </c>
      <c r="B62" s="26">
        <v>5611</v>
      </c>
      <c r="C62" s="26">
        <v>1775.9</v>
      </c>
      <c r="D62" s="47">
        <f>C62*1000/B62</f>
        <v>316.503297094992</v>
      </c>
      <c r="E62" s="27"/>
      <c r="F62" s="27"/>
      <c r="G62" s="28"/>
      <c r="H62" s="6"/>
      <c r="I62" s="6"/>
      <c r="J62" s="6"/>
      <c r="K62" s="6"/>
      <c r="L62" s="6"/>
      <c r="M62" s="6"/>
    </row>
    <row r="63" spans="1:13" s="2" customFormat="1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2" customFormat="1" ht="12">
      <c r="A64" s="153" t="s">
        <v>309</v>
      </c>
      <c r="B64" s="153"/>
      <c r="C64" s="153"/>
      <c r="D64" s="153"/>
      <c r="E64" s="153"/>
      <c r="F64" s="153"/>
      <c r="G64" s="153"/>
      <c r="H64" s="153"/>
      <c r="I64" s="153"/>
      <c r="J64" s="6"/>
      <c r="K64" s="6"/>
      <c r="L64" s="6"/>
      <c r="M64" s="6"/>
    </row>
    <row r="65" spans="1:13" s="2" customFormat="1" ht="13.5" customHeight="1">
      <c r="A65" s="108" t="s">
        <v>2</v>
      </c>
      <c r="B65" s="122" t="s">
        <v>183</v>
      </c>
      <c r="C65" s="146"/>
      <c r="D65" s="146"/>
      <c r="E65" s="113"/>
      <c r="F65" s="136" t="s">
        <v>184</v>
      </c>
      <c r="G65" s="150"/>
      <c r="H65" s="150"/>
      <c r="I65" s="126"/>
      <c r="J65" s="6"/>
      <c r="K65" s="6"/>
      <c r="L65" s="6"/>
      <c r="M65" s="6"/>
    </row>
    <row r="66" spans="1:13" s="2" customFormat="1" ht="12.75">
      <c r="A66" s="109"/>
      <c r="B66" s="107" t="s">
        <v>78</v>
      </c>
      <c r="C66" s="107"/>
      <c r="D66" s="100" t="s">
        <v>79</v>
      </c>
      <c r="E66" s="100"/>
      <c r="F66" s="101" t="s">
        <v>78</v>
      </c>
      <c r="G66" s="101"/>
      <c r="H66" s="101" t="s">
        <v>79</v>
      </c>
      <c r="I66" s="101"/>
      <c r="J66" s="6"/>
      <c r="K66" s="6"/>
      <c r="L66" s="6"/>
      <c r="M66" s="6"/>
    </row>
    <row r="67" spans="1:13" s="2" customFormat="1" ht="12.75">
      <c r="A67" s="9">
        <f>A46</f>
        <v>2017</v>
      </c>
      <c r="B67" s="99">
        <v>14</v>
      </c>
      <c r="C67" s="99"/>
      <c r="D67" s="99">
        <v>0</v>
      </c>
      <c r="E67" s="99"/>
      <c r="F67" s="136">
        <v>77</v>
      </c>
      <c r="G67" s="126"/>
      <c r="H67" s="136">
        <v>39.2</v>
      </c>
      <c r="I67" s="126"/>
      <c r="J67" s="6"/>
      <c r="K67" s="6"/>
      <c r="L67" s="6"/>
      <c r="M67" s="6"/>
    </row>
    <row r="68" spans="1:13" s="2" customFormat="1" ht="12.75">
      <c r="A68" s="9">
        <v>2018</v>
      </c>
      <c r="B68" s="99">
        <v>14</v>
      </c>
      <c r="C68" s="99"/>
      <c r="D68" s="99">
        <v>0</v>
      </c>
      <c r="E68" s="99"/>
      <c r="F68" s="136">
        <v>77</v>
      </c>
      <c r="G68" s="126"/>
      <c r="H68" s="136">
        <v>7.6</v>
      </c>
      <c r="I68" s="126"/>
      <c r="J68" s="6"/>
      <c r="K68" s="6"/>
      <c r="L68" s="6"/>
      <c r="M68" s="6"/>
    </row>
    <row r="69" spans="1:13" s="2" customFormat="1" ht="12.75">
      <c r="A69" s="9">
        <v>2019</v>
      </c>
      <c r="B69" s="99">
        <v>15</v>
      </c>
      <c r="C69" s="99"/>
      <c r="D69" s="103">
        <v>0</v>
      </c>
      <c r="E69" s="104"/>
      <c r="F69" s="136">
        <v>116.7</v>
      </c>
      <c r="G69" s="126"/>
      <c r="H69" s="136">
        <v>45.1</v>
      </c>
      <c r="I69" s="126"/>
      <c r="J69" s="6"/>
      <c r="K69" s="6"/>
      <c r="L69" s="6"/>
      <c r="M69" s="6"/>
    </row>
    <row r="70" spans="1:13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1:13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1:13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1:13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1:13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1:13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1:13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1:13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1:13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1:13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1:13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1:13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</sheetData>
  <sheetProtection/>
  <mergeCells count="58">
    <mergeCell ref="H68:I68"/>
    <mergeCell ref="B68:C68"/>
    <mergeCell ref="B66:C66"/>
    <mergeCell ref="B67:C67"/>
    <mergeCell ref="F66:G66"/>
    <mergeCell ref="D68:E68"/>
    <mergeCell ref="D66:E66"/>
    <mergeCell ref="D67:E67"/>
    <mergeCell ref="A1:H1"/>
    <mergeCell ref="A3:H3"/>
    <mergeCell ref="A41:H41"/>
    <mergeCell ref="A43:F43"/>
    <mergeCell ref="A64:I64"/>
    <mergeCell ref="C4:D4"/>
    <mergeCell ref="E4:F4"/>
    <mergeCell ref="A24:A26"/>
    <mergeCell ref="A27:A29"/>
    <mergeCell ref="B4:B5"/>
    <mergeCell ref="G4:H4"/>
    <mergeCell ref="F67:G67"/>
    <mergeCell ref="B65:E65"/>
    <mergeCell ref="A58:A59"/>
    <mergeCell ref="B58:D58"/>
    <mergeCell ref="E58:G58"/>
    <mergeCell ref="F65:I65"/>
    <mergeCell ref="A65:A66"/>
    <mergeCell ref="H66:I66"/>
    <mergeCell ref="H67:I67"/>
    <mergeCell ref="A18:A20"/>
    <mergeCell ref="A21:A23"/>
    <mergeCell ref="F68:G68"/>
    <mergeCell ref="A51:A52"/>
    <mergeCell ref="A4:A5"/>
    <mergeCell ref="C44:E44"/>
    <mergeCell ref="D45:E45"/>
    <mergeCell ref="B44:B45"/>
    <mergeCell ref="A44:A45"/>
    <mergeCell ref="A33:A35"/>
    <mergeCell ref="F44:F45"/>
    <mergeCell ref="D47:E47"/>
    <mergeCell ref="D48:E48"/>
    <mergeCell ref="D46:E46"/>
    <mergeCell ref="A36:A38"/>
    <mergeCell ref="A6:A8"/>
    <mergeCell ref="A9:A11"/>
    <mergeCell ref="A30:A32"/>
    <mergeCell ref="A12:A14"/>
    <mergeCell ref="A15:A17"/>
    <mergeCell ref="B69:C69"/>
    <mergeCell ref="D69:E69"/>
    <mergeCell ref="F69:G69"/>
    <mergeCell ref="H69:I69"/>
    <mergeCell ref="K51:M51"/>
    <mergeCell ref="H51:J51"/>
    <mergeCell ref="B51:B52"/>
    <mergeCell ref="C51:C52"/>
    <mergeCell ref="D51:D52"/>
    <mergeCell ref="E51:G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="130" zoomScaleNormal="130" zoomScalePageLayoutView="0" workbookViewId="0" topLeftCell="A1">
      <selection activeCell="D126" sqref="D126"/>
    </sheetView>
  </sheetViews>
  <sheetFormatPr defaultColWidth="9.00390625" defaultRowHeight="12.75"/>
  <cols>
    <col min="1" max="1" width="9.625" style="0" customWidth="1"/>
    <col min="2" max="2" width="12.875" style="0" customWidth="1"/>
    <col min="3" max="3" width="14.00390625" style="0" customWidth="1"/>
    <col min="4" max="4" width="11.25390625" style="0" customWidth="1"/>
    <col min="5" max="5" width="11.375" style="0" customWidth="1"/>
    <col min="6" max="6" width="12.625" style="0" customWidth="1"/>
    <col min="7" max="7" width="11.625" style="0" customWidth="1"/>
    <col min="8" max="8" width="13.125" style="0" customWidth="1"/>
    <col min="9" max="9" width="12.125" style="0" customWidth="1"/>
  </cols>
  <sheetData>
    <row r="1" spans="1:10" s="2" customFormat="1" ht="12">
      <c r="A1" s="48" t="s">
        <v>136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">
      <c r="A3" s="25" t="s">
        <v>310</v>
      </c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59.25" customHeight="1">
      <c r="A4" s="9" t="s">
        <v>2</v>
      </c>
      <c r="B4" s="107" t="s">
        <v>56</v>
      </c>
      <c r="C4" s="101"/>
      <c r="D4" s="11" t="s">
        <v>3</v>
      </c>
      <c r="E4" s="99" t="s">
        <v>57</v>
      </c>
      <c r="F4" s="100"/>
      <c r="G4" s="99" t="s">
        <v>58</v>
      </c>
      <c r="H4" s="100"/>
      <c r="I4" s="6"/>
      <c r="J4" s="6"/>
    </row>
    <row r="5" spans="1:10" s="2" customFormat="1" ht="12">
      <c r="A5" s="9">
        <f>'Земли ЛФ'!A9</f>
        <v>2017</v>
      </c>
      <c r="B5" s="99" t="s">
        <v>355</v>
      </c>
      <c r="C5" s="99"/>
      <c r="D5" s="12" t="s">
        <v>355</v>
      </c>
      <c r="E5" s="130" t="s">
        <v>355</v>
      </c>
      <c r="F5" s="130"/>
      <c r="G5" s="99">
        <v>36.13</v>
      </c>
      <c r="H5" s="99"/>
      <c r="I5" s="6"/>
      <c r="J5" s="6"/>
    </row>
    <row r="6" spans="1:10" s="2" customFormat="1" ht="12">
      <c r="A6" s="9">
        <f>'Земли ЛФ'!A10</f>
        <v>2018</v>
      </c>
      <c r="B6" s="99">
        <v>3</v>
      </c>
      <c r="C6" s="99"/>
      <c r="D6" s="12">
        <v>3.7</v>
      </c>
      <c r="E6" s="130">
        <v>1.2</v>
      </c>
      <c r="F6" s="130"/>
      <c r="G6" s="99">
        <v>64.44</v>
      </c>
      <c r="H6" s="99"/>
      <c r="I6" s="6"/>
      <c r="J6" s="6"/>
    </row>
    <row r="7" spans="1:10" s="2" customFormat="1" ht="12">
      <c r="A7" s="9">
        <f>'Земли ЛФ'!A11</f>
        <v>2019</v>
      </c>
      <c r="B7" s="99">
        <v>2</v>
      </c>
      <c r="C7" s="99"/>
      <c r="D7" s="12">
        <v>2.2</v>
      </c>
      <c r="E7" s="130">
        <v>1.1</v>
      </c>
      <c r="F7" s="130"/>
      <c r="G7" s="99">
        <v>20.9</v>
      </c>
      <c r="H7" s="99"/>
      <c r="I7" s="6"/>
      <c r="J7" s="6"/>
    </row>
    <row r="8" spans="1:10" s="2" customFormat="1" ht="1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2" customFormat="1" ht="12">
      <c r="A9" s="29" t="s">
        <v>311</v>
      </c>
      <c r="B9" s="6"/>
      <c r="C9" s="6"/>
      <c r="D9" s="6"/>
      <c r="E9" s="6"/>
      <c r="F9" s="6"/>
      <c r="G9" s="6"/>
      <c r="H9" s="6"/>
      <c r="I9" s="6"/>
      <c r="J9" s="6"/>
    </row>
    <row r="10" spans="1:10" s="2" customFormat="1" ht="12">
      <c r="A10" s="155" t="s">
        <v>60</v>
      </c>
      <c r="B10" s="156"/>
      <c r="C10" s="156"/>
      <c r="D10" s="157"/>
      <c r="E10" s="84" t="s">
        <v>59</v>
      </c>
      <c r="F10" s="84"/>
      <c r="G10" s="97"/>
      <c r="H10" s="59"/>
      <c r="I10" s="60"/>
      <c r="J10" s="6"/>
    </row>
    <row r="11" spans="1:10" s="2" customFormat="1" ht="12">
      <c r="A11" s="158"/>
      <c r="B11" s="159"/>
      <c r="C11" s="159"/>
      <c r="D11" s="160"/>
      <c r="E11" s="7">
        <f>A5</f>
        <v>2017</v>
      </c>
      <c r="F11" s="7">
        <f>A6</f>
        <v>2018</v>
      </c>
      <c r="G11" s="38">
        <f>A7</f>
        <v>2019</v>
      </c>
      <c r="H11" s="61"/>
      <c r="I11" s="16"/>
      <c r="J11" s="6"/>
    </row>
    <row r="12" spans="1:10" s="2" customFormat="1" ht="12">
      <c r="A12" s="161" t="s">
        <v>61</v>
      </c>
      <c r="B12" s="162"/>
      <c r="C12" s="162"/>
      <c r="D12" s="163"/>
      <c r="E12" s="7">
        <v>467</v>
      </c>
      <c r="F12" s="7">
        <v>802</v>
      </c>
      <c r="G12" s="38">
        <v>576.1</v>
      </c>
      <c r="H12" s="61"/>
      <c r="I12" s="16"/>
      <c r="J12" s="6"/>
    </row>
    <row r="13" spans="1:10" s="2" customFormat="1" ht="12">
      <c r="A13" s="169" t="s">
        <v>62</v>
      </c>
      <c r="B13" s="170"/>
      <c r="C13" s="170"/>
      <c r="D13" s="171"/>
      <c r="E13" s="7" t="s">
        <v>355</v>
      </c>
      <c r="F13" s="7" t="s">
        <v>355</v>
      </c>
      <c r="G13" s="38" t="s">
        <v>355</v>
      </c>
      <c r="H13" s="61"/>
      <c r="I13" s="16"/>
      <c r="J13" s="6"/>
    </row>
    <row r="14" spans="1:10" s="2" customFormat="1" ht="12">
      <c r="A14" s="169" t="s">
        <v>253</v>
      </c>
      <c r="B14" s="170"/>
      <c r="C14" s="170"/>
      <c r="D14" s="171"/>
      <c r="E14" s="7">
        <v>3.8</v>
      </c>
      <c r="F14" s="7">
        <v>8.6</v>
      </c>
      <c r="G14" s="38">
        <v>8.5</v>
      </c>
      <c r="H14" s="61"/>
      <c r="I14" s="16"/>
      <c r="J14" s="6"/>
    </row>
    <row r="15" spans="1:10" s="2" customFormat="1" ht="12">
      <c r="A15" s="161" t="s">
        <v>63</v>
      </c>
      <c r="B15" s="162"/>
      <c r="C15" s="162"/>
      <c r="D15" s="163"/>
      <c r="E15" s="7">
        <v>1399.6</v>
      </c>
      <c r="F15" s="7">
        <v>1376.3</v>
      </c>
      <c r="G15" s="38">
        <v>1528.5</v>
      </c>
      <c r="H15" s="61"/>
      <c r="I15" s="16"/>
      <c r="J15" s="6"/>
    </row>
    <row r="16" spans="1:10" s="2" customFormat="1" ht="12">
      <c r="A16" s="161" t="s">
        <v>64</v>
      </c>
      <c r="B16" s="162"/>
      <c r="C16" s="162"/>
      <c r="D16" s="163"/>
      <c r="E16" s="7">
        <v>12</v>
      </c>
      <c r="F16" s="7">
        <v>12</v>
      </c>
      <c r="G16" s="38">
        <v>12</v>
      </c>
      <c r="H16" s="61"/>
      <c r="I16" s="16"/>
      <c r="J16" s="6"/>
    </row>
    <row r="17" spans="1:10" s="2" customFormat="1" ht="12">
      <c r="A17" s="161" t="s">
        <v>65</v>
      </c>
      <c r="B17" s="162"/>
      <c r="C17" s="162"/>
      <c r="D17" s="163"/>
      <c r="E17" s="7">
        <v>105</v>
      </c>
      <c r="F17" s="7">
        <v>105</v>
      </c>
      <c r="G17" s="38">
        <v>106</v>
      </c>
      <c r="H17" s="61"/>
      <c r="I17" s="16"/>
      <c r="J17" s="6"/>
    </row>
    <row r="18" spans="1:10" s="2" customFormat="1" ht="12">
      <c r="A18" s="161" t="s">
        <v>66</v>
      </c>
      <c r="B18" s="162"/>
      <c r="C18" s="162"/>
      <c r="D18" s="163"/>
      <c r="E18" s="7">
        <v>450</v>
      </c>
      <c r="F18" s="7">
        <v>520</v>
      </c>
      <c r="G18" s="38">
        <v>480</v>
      </c>
      <c r="H18" s="61"/>
      <c r="I18" s="16"/>
      <c r="J18" s="6"/>
    </row>
    <row r="19" spans="1:10" s="2" customFormat="1" ht="12">
      <c r="A19" s="161" t="s">
        <v>67</v>
      </c>
      <c r="B19" s="162"/>
      <c r="C19" s="162"/>
      <c r="D19" s="163"/>
      <c r="E19" s="7">
        <v>66</v>
      </c>
      <c r="F19" s="7">
        <v>67</v>
      </c>
      <c r="G19" s="38">
        <v>66</v>
      </c>
      <c r="H19" s="61"/>
      <c r="I19" s="16"/>
      <c r="J19" s="6"/>
    </row>
    <row r="20" spans="1:10" s="2" customFormat="1" ht="12">
      <c r="A20" s="161" t="s">
        <v>68</v>
      </c>
      <c r="B20" s="162"/>
      <c r="C20" s="162"/>
      <c r="D20" s="163"/>
      <c r="E20" s="7">
        <v>65</v>
      </c>
      <c r="F20" s="7" t="s">
        <v>355</v>
      </c>
      <c r="G20" s="38" t="s">
        <v>355</v>
      </c>
      <c r="H20" s="61"/>
      <c r="I20" s="16"/>
      <c r="J20" s="6"/>
    </row>
    <row r="21" spans="1:10" s="2" customFormat="1" ht="12.75">
      <c r="A21" s="164" t="s">
        <v>69</v>
      </c>
      <c r="B21" s="165"/>
      <c r="C21" s="165"/>
      <c r="D21" s="111"/>
      <c r="E21" s="7"/>
      <c r="F21" s="7"/>
      <c r="G21" s="38"/>
      <c r="H21" s="61"/>
      <c r="I21" s="16"/>
      <c r="J21" s="6"/>
    </row>
    <row r="22" spans="1:10" s="2" customFormat="1" ht="12.75">
      <c r="A22" s="164" t="s">
        <v>70</v>
      </c>
      <c r="B22" s="165"/>
      <c r="C22" s="165"/>
      <c r="D22" s="111"/>
      <c r="E22" s="7">
        <v>6</v>
      </c>
      <c r="F22" s="7">
        <v>7</v>
      </c>
      <c r="G22" s="38">
        <v>6</v>
      </c>
      <c r="H22" s="61"/>
      <c r="I22" s="16"/>
      <c r="J22" s="6"/>
    </row>
    <row r="23" spans="1:10" s="2" customFormat="1" ht="12.75">
      <c r="A23" s="164" t="s">
        <v>71</v>
      </c>
      <c r="B23" s="165"/>
      <c r="C23" s="165"/>
      <c r="D23" s="111"/>
      <c r="E23" s="7" t="s">
        <v>355</v>
      </c>
      <c r="F23" s="7" t="s">
        <v>355</v>
      </c>
      <c r="G23" s="38" t="s">
        <v>355</v>
      </c>
      <c r="H23" s="61"/>
      <c r="I23" s="16"/>
      <c r="J23" s="6"/>
    </row>
    <row r="24" spans="1:10" s="2" customFormat="1" ht="12.75">
      <c r="A24" s="164" t="s">
        <v>72</v>
      </c>
      <c r="B24" s="165"/>
      <c r="C24" s="165"/>
      <c r="D24" s="111"/>
      <c r="E24" s="7" t="s">
        <v>355</v>
      </c>
      <c r="F24" s="7" t="s">
        <v>355</v>
      </c>
      <c r="G24" s="38" t="s">
        <v>355</v>
      </c>
      <c r="H24" s="61"/>
      <c r="I24" s="16"/>
      <c r="J24" s="6"/>
    </row>
    <row r="25" spans="1:10" s="2" customFormat="1" ht="12">
      <c r="A25" s="161"/>
      <c r="B25" s="162"/>
      <c r="C25" s="162"/>
      <c r="D25" s="163"/>
      <c r="E25" s="7"/>
      <c r="F25" s="7"/>
      <c r="G25" s="38"/>
      <c r="H25" s="61"/>
      <c r="I25" s="16"/>
      <c r="J25" s="6"/>
    </row>
    <row r="26" spans="1:10" s="2" customFormat="1" ht="12">
      <c r="A26" s="161"/>
      <c r="B26" s="162"/>
      <c r="C26" s="162"/>
      <c r="D26" s="163"/>
      <c r="E26" s="7"/>
      <c r="F26" s="7"/>
      <c r="G26" s="38"/>
      <c r="H26" s="61"/>
      <c r="I26" s="16"/>
      <c r="J26" s="6"/>
    </row>
    <row r="27" spans="1:10" s="2" customFormat="1" ht="12">
      <c r="A27" s="161"/>
      <c r="B27" s="162"/>
      <c r="C27" s="162"/>
      <c r="D27" s="163"/>
      <c r="E27" s="7"/>
      <c r="F27" s="7"/>
      <c r="G27" s="38"/>
      <c r="H27" s="61"/>
      <c r="I27" s="16"/>
      <c r="J27" s="6"/>
    </row>
    <row r="28" spans="1:10" s="2" customFormat="1" ht="1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2" customFormat="1" ht="12">
      <c r="A29" s="29" t="s">
        <v>312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2" customFormat="1" ht="12">
      <c r="A30" s="97" t="s">
        <v>73</v>
      </c>
      <c r="B30" s="98"/>
      <c r="C30" s="7" t="s">
        <v>78</v>
      </c>
      <c r="D30" s="7" t="s">
        <v>79</v>
      </c>
      <c r="E30" s="6"/>
      <c r="F30" s="6"/>
      <c r="G30" s="6"/>
      <c r="H30" s="6"/>
      <c r="I30" s="6"/>
      <c r="J30" s="6"/>
    </row>
    <row r="31" spans="1:10" s="2" customFormat="1" ht="12">
      <c r="A31" s="175" t="s">
        <v>74</v>
      </c>
      <c r="B31" s="176"/>
      <c r="C31" s="7">
        <v>1</v>
      </c>
      <c r="D31" s="7">
        <v>1</v>
      </c>
      <c r="E31" s="6"/>
      <c r="F31" s="6"/>
      <c r="G31" s="6"/>
      <c r="H31" s="6"/>
      <c r="I31" s="6"/>
      <c r="J31" s="6"/>
    </row>
    <row r="32" spans="1:10" s="2" customFormat="1" ht="12">
      <c r="A32" s="175" t="s">
        <v>75</v>
      </c>
      <c r="B32" s="176"/>
      <c r="C32" s="7">
        <v>1</v>
      </c>
      <c r="D32" s="7">
        <v>1</v>
      </c>
      <c r="E32" s="6"/>
      <c r="F32" s="6"/>
      <c r="G32" s="6"/>
      <c r="H32" s="6"/>
      <c r="I32" s="6"/>
      <c r="J32" s="6"/>
    </row>
    <row r="33" spans="1:10" s="2" customFormat="1" ht="12">
      <c r="A33" s="175" t="s">
        <v>76</v>
      </c>
      <c r="B33" s="176"/>
      <c r="C33" s="7">
        <v>1</v>
      </c>
      <c r="D33" s="7">
        <v>1</v>
      </c>
      <c r="E33" s="6"/>
      <c r="F33" s="6"/>
      <c r="G33" s="6"/>
      <c r="H33" s="6"/>
      <c r="I33" s="6"/>
      <c r="J33" s="6"/>
    </row>
    <row r="34" spans="1:10" s="2" customFormat="1" ht="12">
      <c r="A34" s="175" t="s">
        <v>77</v>
      </c>
      <c r="B34" s="176"/>
      <c r="C34" s="7">
        <v>6</v>
      </c>
      <c r="D34" s="7">
        <v>6</v>
      </c>
      <c r="E34" s="6"/>
      <c r="F34" s="6"/>
      <c r="G34" s="6"/>
      <c r="H34" s="6"/>
      <c r="I34" s="6"/>
      <c r="J34" s="6"/>
    </row>
    <row r="35" spans="1:10" s="2" customFormat="1" ht="12">
      <c r="A35" s="161" t="s">
        <v>195</v>
      </c>
      <c r="B35" s="163"/>
      <c r="C35" s="32">
        <v>4</v>
      </c>
      <c r="D35" s="32">
        <v>4</v>
      </c>
      <c r="E35" s="6"/>
      <c r="F35" s="6"/>
      <c r="G35" s="6"/>
      <c r="H35" s="6"/>
      <c r="I35" s="6"/>
      <c r="J35" s="6"/>
    </row>
    <row r="36" spans="1:10" s="2" customFormat="1" ht="12">
      <c r="A36" s="161" t="s">
        <v>196</v>
      </c>
      <c r="B36" s="163"/>
      <c r="C36" s="32">
        <v>6</v>
      </c>
      <c r="D36" s="32">
        <v>6</v>
      </c>
      <c r="E36" s="6"/>
      <c r="F36" s="6"/>
      <c r="G36" s="6"/>
      <c r="H36" s="6"/>
      <c r="I36" s="6"/>
      <c r="J36" s="6"/>
    </row>
    <row r="37" spans="1:10" s="2" customFormat="1" ht="12">
      <c r="A37" s="161" t="s">
        <v>197</v>
      </c>
      <c r="B37" s="163"/>
      <c r="C37" s="32">
        <v>14</v>
      </c>
      <c r="D37" s="32">
        <v>14</v>
      </c>
      <c r="E37" s="6"/>
      <c r="F37" s="6"/>
      <c r="G37" s="6"/>
      <c r="H37" s="6"/>
      <c r="I37" s="6"/>
      <c r="J37" s="6"/>
    </row>
    <row r="38" spans="1:10" ht="12.75">
      <c r="A38" s="161" t="s">
        <v>198</v>
      </c>
      <c r="B38" s="163"/>
      <c r="C38" s="32">
        <v>109</v>
      </c>
      <c r="D38" s="32">
        <v>109</v>
      </c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" customFormat="1" ht="12">
      <c r="A40" s="48" t="s">
        <v>80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2">
      <c r="A41" s="48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2">
      <c r="A42" s="29" t="s">
        <v>313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2">
      <c r="A43" s="29" t="s">
        <v>314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s="2" customFormat="1" ht="12">
      <c r="A44" s="29" t="s">
        <v>315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s="2" customFormat="1" ht="12">
      <c r="A45" s="108" t="s">
        <v>2</v>
      </c>
      <c r="B45" s="155" t="s">
        <v>352</v>
      </c>
      <c r="C45" s="157"/>
      <c r="D45" s="99" t="s">
        <v>316</v>
      </c>
      <c r="E45" s="99"/>
      <c r="F45" s="99"/>
      <c r="G45" s="99"/>
      <c r="H45" s="99"/>
      <c r="I45" s="99"/>
      <c r="J45" s="6"/>
    </row>
    <row r="46" spans="1:10" s="2" customFormat="1" ht="26.25" customHeight="1">
      <c r="A46" s="109"/>
      <c r="B46" s="180"/>
      <c r="C46" s="181"/>
      <c r="D46" s="103" t="s">
        <v>81</v>
      </c>
      <c r="E46" s="104"/>
      <c r="F46" s="103" t="s">
        <v>201</v>
      </c>
      <c r="G46" s="104"/>
      <c r="H46" s="103" t="s">
        <v>82</v>
      </c>
      <c r="I46" s="104"/>
      <c r="J46" s="6"/>
    </row>
    <row r="47" spans="1:10" s="2" customFormat="1" ht="12">
      <c r="A47" s="9">
        <f>A5</f>
        <v>2017</v>
      </c>
      <c r="B47" s="187" t="s">
        <v>375</v>
      </c>
      <c r="C47" s="188"/>
      <c r="D47" s="103">
        <v>201</v>
      </c>
      <c r="E47" s="104"/>
      <c r="F47" s="103">
        <v>0</v>
      </c>
      <c r="G47" s="104"/>
      <c r="H47" s="103">
        <v>45</v>
      </c>
      <c r="I47" s="104"/>
      <c r="J47" s="6"/>
    </row>
    <row r="48" spans="1:10" s="2" customFormat="1" ht="12">
      <c r="A48" s="7">
        <f>A6</f>
        <v>2018</v>
      </c>
      <c r="B48" s="187" t="s">
        <v>376</v>
      </c>
      <c r="C48" s="188"/>
      <c r="D48" s="97">
        <v>159</v>
      </c>
      <c r="E48" s="98"/>
      <c r="F48" s="97">
        <v>16</v>
      </c>
      <c r="G48" s="98"/>
      <c r="H48" s="97">
        <v>165</v>
      </c>
      <c r="I48" s="98"/>
      <c r="J48" s="6"/>
    </row>
    <row r="49" spans="1:10" s="2" customFormat="1" ht="12">
      <c r="A49" s="7">
        <f>A7</f>
        <v>2019</v>
      </c>
      <c r="B49" s="187" t="s">
        <v>377</v>
      </c>
      <c r="C49" s="188"/>
      <c r="D49" s="97">
        <v>162</v>
      </c>
      <c r="E49" s="98"/>
      <c r="F49" s="97">
        <v>80</v>
      </c>
      <c r="G49" s="98"/>
      <c r="H49" s="97">
        <v>163</v>
      </c>
      <c r="I49" s="98"/>
      <c r="J49" s="6"/>
    </row>
    <row r="50" spans="1:10" s="2" customFormat="1" ht="1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2" customFormat="1" ht="12">
      <c r="A51" s="25" t="s">
        <v>317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s="2" customFormat="1" ht="12" customHeight="1">
      <c r="A52" s="87" t="s">
        <v>98</v>
      </c>
      <c r="B52" s="87" t="s">
        <v>83</v>
      </c>
      <c r="C52" s="95" t="s">
        <v>84</v>
      </c>
      <c r="D52" s="184"/>
      <c r="E52" s="140" t="s">
        <v>85</v>
      </c>
      <c r="F52" s="140"/>
      <c r="G52" s="186"/>
      <c r="H52" s="6"/>
      <c r="I52" s="6"/>
      <c r="J52" s="6"/>
    </row>
    <row r="53" spans="1:10" s="2" customFormat="1" ht="24" customHeight="1">
      <c r="A53" s="88"/>
      <c r="B53" s="88"/>
      <c r="C53" s="96"/>
      <c r="D53" s="185"/>
      <c r="E53" s="62" t="s">
        <v>86</v>
      </c>
      <c r="F53" s="182" t="s">
        <v>87</v>
      </c>
      <c r="G53" s="183"/>
      <c r="H53" s="6"/>
      <c r="I53" s="6"/>
      <c r="J53" s="6"/>
    </row>
    <row r="54" spans="1:10" s="2" customFormat="1" ht="12.75">
      <c r="A54" s="99">
        <f>A5</f>
        <v>2017</v>
      </c>
      <c r="B54" s="108">
        <v>246</v>
      </c>
      <c r="C54" s="155">
        <v>201</v>
      </c>
      <c r="D54" s="177"/>
      <c r="E54" s="9">
        <f>A54</f>
        <v>2017</v>
      </c>
      <c r="F54" s="103">
        <v>5</v>
      </c>
      <c r="G54" s="126"/>
      <c r="H54" s="63">
        <f>SUM(F54:G56)</f>
        <v>201</v>
      </c>
      <c r="I54" s="6"/>
      <c r="J54" s="6"/>
    </row>
    <row r="55" spans="1:10" s="2" customFormat="1" ht="12.75">
      <c r="A55" s="99"/>
      <c r="B55" s="143"/>
      <c r="C55" s="178"/>
      <c r="D55" s="179"/>
      <c r="E55" s="9">
        <f>A57</f>
        <v>2018</v>
      </c>
      <c r="F55" s="103">
        <v>148</v>
      </c>
      <c r="G55" s="126"/>
      <c r="H55" s="63"/>
      <c r="I55" s="6"/>
      <c r="J55" s="6"/>
    </row>
    <row r="56" spans="1:10" s="2" customFormat="1" ht="12.75">
      <c r="A56" s="99"/>
      <c r="B56" s="109"/>
      <c r="C56" s="180"/>
      <c r="D56" s="181"/>
      <c r="E56" s="9">
        <f>A60</f>
        <v>2019</v>
      </c>
      <c r="F56" s="103">
        <v>48</v>
      </c>
      <c r="G56" s="126"/>
      <c r="H56" s="63"/>
      <c r="I56" s="6"/>
      <c r="J56" s="6"/>
    </row>
    <row r="57" spans="1:10" s="2" customFormat="1" ht="12.75">
      <c r="A57" s="99">
        <f>A6</f>
        <v>2018</v>
      </c>
      <c r="B57" s="108">
        <v>340</v>
      </c>
      <c r="C57" s="155">
        <v>159</v>
      </c>
      <c r="D57" s="157"/>
      <c r="E57" s="9">
        <f>A57</f>
        <v>2018</v>
      </c>
      <c r="F57" s="103">
        <v>7</v>
      </c>
      <c r="G57" s="126"/>
      <c r="H57" s="63">
        <f>SUM(F57:G59)</f>
        <v>151</v>
      </c>
      <c r="I57" s="6"/>
      <c r="J57" s="6"/>
    </row>
    <row r="58" spans="1:10" s="2" customFormat="1" ht="12.75">
      <c r="A58" s="99"/>
      <c r="B58" s="143"/>
      <c r="C58" s="166"/>
      <c r="D58" s="167"/>
      <c r="E58" s="9">
        <f>A60</f>
        <v>2019</v>
      </c>
      <c r="F58" s="103">
        <v>144</v>
      </c>
      <c r="G58" s="126"/>
      <c r="H58" s="63"/>
      <c r="I58" s="6"/>
      <c r="J58" s="6"/>
    </row>
    <row r="59" spans="1:10" s="2" customFormat="1" ht="12.75">
      <c r="A59" s="99"/>
      <c r="B59" s="109"/>
      <c r="C59" s="158"/>
      <c r="D59" s="160"/>
      <c r="E59" s="9"/>
      <c r="F59" s="103"/>
      <c r="G59" s="126"/>
      <c r="H59" s="63"/>
      <c r="I59" s="6"/>
      <c r="J59" s="6"/>
    </row>
    <row r="60" spans="1:10" s="2" customFormat="1" ht="12">
      <c r="A60" s="99">
        <f>A7</f>
        <v>2019</v>
      </c>
      <c r="B60" s="108">
        <v>405</v>
      </c>
      <c r="C60" s="155">
        <v>162</v>
      </c>
      <c r="D60" s="157"/>
      <c r="E60" s="7">
        <f>A60</f>
        <v>2019</v>
      </c>
      <c r="F60" s="97">
        <v>7</v>
      </c>
      <c r="G60" s="98"/>
      <c r="H60" s="63">
        <f>SUM(F60:G62)</f>
        <v>7</v>
      </c>
      <c r="I60" s="6"/>
      <c r="J60" s="6"/>
    </row>
    <row r="61" spans="1:10" s="2" customFormat="1" ht="12">
      <c r="A61" s="99"/>
      <c r="B61" s="143"/>
      <c r="C61" s="166"/>
      <c r="D61" s="167"/>
      <c r="E61" s="7"/>
      <c r="F61" s="97"/>
      <c r="G61" s="98"/>
      <c r="H61" s="63"/>
      <c r="I61" s="6"/>
      <c r="J61" s="6"/>
    </row>
    <row r="62" spans="1:10" s="2" customFormat="1" ht="12">
      <c r="A62" s="99"/>
      <c r="B62" s="109"/>
      <c r="C62" s="158"/>
      <c r="D62" s="160"/>
      <c r="E62" s="7"/>
      <c r="F62" s="97"/>
      <c r="G62" s="98"/>
      <c r="H62" s="63"/>
      <c r="I62" s="6"/>
      <c r="J62" s="6"/>
    </row>
    <row r="63" spans="1:10" s="2" customFormat="1" ht="11.25" customHeight="1">
      <c r="A63" s="36"/>
      <c r="B63" s="36"/>
      <c r="C63" s="36"/>
      <c r="D63" s="36"/>
      <c r="E63" s="16"/>
      <c r="F63" s="16"/>
      <c r="G63" s="16"/>
      <c r="H63" s="63"/>
      <c r="I63" s="6"/>
      <c r="J63" s="6"/>
    </row>
    <row r="64" spans="1:10" s="2" customFormat="1" ht="18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2" customFormat="1" ht="12" hidden="1">
      <c r="A65" s="29" t="s">
        <v>88</v>
      </c>
      <c r="B65" s="6"/>
      <c r="C65" s="6"/>
      <c r="D65" s="6"/>
      <c r="E65" s="6"/>
      <c r="F65" s="6"/>
      <c r="G65" s="6"/>
      <c r="H65" s="6"/>
      <c r="I65" s="6"/>
      <c r="J65" s="6"/>
    </row>
    <row r="66" spans="1:11" s="2" customFormat="1" ht="12">
      <c r="A66" s="7" t="s">
        <v>2</v>
      </c>
      <c r="B66" s="7" t="s">
        <v>89</v>
      </c>
      <c r="C66" s="7" t="s">
        <v>29</v>
      </c>
      <c r="D66" s="7" t="s">
        <v>30</v>
      </c>
      <c r="E66" s="7" t="s">
        <v>90</v>
      </c>
      <c r="F66" s="7" t="s">
        <v>31</v>
      </c>
      <c r="G66" s="7" t="s">
        <v>91</v>
      </c>
      <c r="H66" s="7" t="s">
        <v>92</v>
      </c>
      <c r="I66" s="7" t="s">
        <v>93</v>
      </c>
      <c r="J66" s="7" t="s">
        <v>94</v>
      </c>
      <c r="K66" s="7" t="s">
        <v>378</v>
      </c>
    </row>
    <row r="67" spans="1:11" s="2" customFormat="1" ht="12">
      <c r="A67" s="7">
        <f>A5</f>
        <v>2017</v>
      </c>
      <c r="B67" s="7">
        <f>C67+D67+E67+F67+G67+H67+I67+J67+K67</f>
        <v>307</v>
      </c>
      <c r="C67" s="7">
        <v>76</v>
      </c>
      <c r="D67" s="7">
        <v>183</v>
      </c>
      <c r="E67" s="7">
        <v>40</v>
      </c>
      <c r="F67" s="7"/>
      <c r="G67" s="7">
        <v>5</v>
      </c>
      <c r="H67" s="7"/>
      <c r="I67" s="7"/>
      <c r="J67" s="7"/>
      <c r="K67" s="7">
        <v>3</v>
      </c>
    </row>
    <row r="68" spans="1:11" s="2" customFormat="1" ht="12">
      <c r="A68" s="7">
        <f>A6</f>
        <v>2018</v>
      </c>
      <c r="B68" s="7">
        <f>SUM(C68:J68)</f>
        <v>269</v>
      </c>
      <c r="C68" s="7">
        <v>74</v>
      </c>
      <c r="D68" s="7">
        <v>157</v>
      </c>
      <c r="E68" s="7">
        <v>26</v>
      </c>
      <c r="F68" s="7"/>
      <c r="G68" s="7">
        <v>5</v>
      </c>
      <c r="H68" s="7">
        <v>7</v>
      </c>
      <c r="I68" s="7"/>
      <c r="J68" s="7"/>
      <c r="K68" s="7"/>
    </row>
    <row r="69" spans="1:11" s="2" customFormat="1" ht="12">
      <c r="A69" s="7">
        <f>A7</f>
        <v>2019</v>
      </c>
      <c r="B69" s="7">
        <f>SUM(C69:J69)</f>
        <v>215</v>
      </c>
      <c r="C69" s="7">
        <v>50</v>
      </c>
      <c r="D69" s="7">
        <v>126</v>
      </c>
      <c r="E69" s="7">
        <v>29</v>
      </c>
      <c r="F69" s="7">
        <v>5</v>
      </c>
      <c r="G69" s="7">
        <v>2</v>
      </c>
      <c r="H69" s="7"/>
      <c r="I69" s="7">
        <v>3</v>
      </c>
      <c r="J69" s="7"/>
      <c r="K69" s="7"/>
    </row>
    <row r="70" spans="1:11" s="2" customFormat="1" ht="12">
      <c r="A70" s="64" t="s">
        <v>141</v>
      </c>
      <c r="B70" s="5">
        <f>SUM(C70:J70)</f>
        <v>99.62073324905182</v>
      </c>
      <c r="C70" s="4">
        <f>SUM(C67:C69)/SUM(B67:B69)*100</f>
        <v>25.28445006321112</v>
      </c>
      <c r="D70" s="4">
        <f>SUM(D67:D69)/SUM(B67:B69)*100</f>
        <v>58.91276864728192</v>
      </c>
      <c r="E70" s="4">
        <f>SUM(E67:E69)/SUM(B67:B69)*100</f>
        <v>12.010113780025284</v>
      </c>
      <c r="F70" s="4">
        <f>SUM(F67:F69)/SUM(B67:B69)*100</f>
        <v>0.6321112515802781</v>
      </c>
      <c r="G70" s="4">
        <f>SUM(G67:G69)/SUM(B67:B69)*100</f>
        <v>1.5170670037926675</v>
      </c>
      <c r="H70" s="4">
        <f>SUM(H67:H69)/SUM(B67:B69)*100</f>
        <v>0.8849557522123894</v>
      </c>
      <c r="I70" s="4">
        <f>SUM(I67:I69)/SUM(B67:B69)*100</f>
        <v>0.37926675094816686</v>
      </c>
      <c r="J70" s="4">
        <f>SUM(J67:J69)/SUM(B67:B69)*100</f>
        <v>0</v>
      </c>
      <c r="K70" s="4">
        <v>0.4</v>
      </c>
    </row>
    <row r="71" spans="1:10" s="2" customFormat="1" ht="1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s="2" customFormat="1" ht="25.5" customHeight="1">
      <c r="A72" s="108" t="s">
        <v>2</v>
      </c>
      <c r="B72" s="103" t="s">
        <v>95</v>
      </c>
      <c r="C72" s="104"/>
      <c r="D72" s="103" t="s">
        <v>96</v>
      </c>
      <c r="E72" s="104"/>
      <c r="F72" s="108" t="s">
        <v>89</v>
      </c>
      <c r="G72" s="6"/>
      <c r="H72" s="6"/>
      <c r="I72" s="6"/>
      <c r="J72" s="6"/>
    </row>
    <row r="73" spans="1:10" s="2" customFormat="1" ht="12">
      <c r="A73" s="109"/>
      <c r="B73" s="9" t="s">
        <v>11</v>
      </c>
      <c r="C73" s="9" t="s">
        <v>0</v>
      </c>
      <c r="D73" s="9" t="s">
        <v>11</v>
      </c>
      <c r="E73" s="9" t="s">
        <v>0</v>
      </c>
      <c r="F73" s="109"/>
      <c r="G73" s="6"/>
      <c r="H73" s="6"/>
      <c r="I73" s="6"/>
      <c r="J73" s="6"/>
    </row>
    <row r="74" spans="1:10" s="2" customFormat="1" ht="12">
      <c r="A74" s="9">
        <f>A5</f>
        <v>2017</v>
      </c>
      <c r="B74" s="9">
        <v>3</v>
      </c>
      <c r="C74" s="10">
        <f>B74/F74*100</f>
        <v>0.9771986970684038</v>
      </c>
      <c r="D74" s="9">
        <v>304</v>
      </c>
      <c r="E74" s="10">
        <f>D74/F74*100</f>
        <v>99.0228013029316</v>
      </c>
      <c r="F74" s="9">
        <f>B74+D74</f>
        <v>307</v>
      </c>
      <c r="G74" s="6"/>
      <c r="H74" s="6"/>
      <c r="I74" s="6"/>
      <c r="J74" s="6"/>
    </row>
    <row r="75" spans="1:10" s="2" customFormat="1" ht="12">
      <c r="A75" s="9">
        <f>A6</f>
        <v>2018</v>
      </c>
      <c r="B75" s="9">
        <v>6</v>
      </c>
      <c r="C75" s="10">
        <f>B75/F75*100</f>
        <v>2.2304832713754648</v>
      </c>
      <c r="D75" s="9">
        <v>263</v>
      </c>
      <c r="E75" s="10">
        <f>D75/F75*100</f>
        <v>97.76951672862454</v>
      </c>
      <c r="F75" s="9">
        <f>B75+D75</f>
        <v>269</v>
      </c>
      <c r="G75" s="6"/>
      <c r="H75" s="6"/>
      <c r="I75" s="6"/>
      <c r="J75" s="6"/>
    </row>
    <row r="76" spans="1:10" s="2" customFormat="1" ht="12">
      <c r="A76" s="9">
        <f>A7</f>
        <v>2019</v>
      </c>
      <c r="B76" s="9"/>
      <c r="C76" s="10">
        <f>B76/F76*100</f>
        <v>0</v>
      </c>
      <c r="D76" s="9">
        <v>215</v>
      </c>
      <c r="E76" s="10">
        <f>D76/F76*100</f>
        <v>100</v>
      </c>
      <c r="F76" s="9">
        <f>B76+D76</f>
        <v>215</v>
      </c>
      <c r="G76" s="6"/>
      <c r="H76" s="6"/>
      <c r="I76" s="6"/>
      <c r="J76" s="6"/>
    </row>
    <row r="77" spans="1:10" s="2" customFormat="1" ht="12">
      <c r="A77" s="65" t="s">
        <v>141</v>
      </c>
      <c r="B77" s="66"/>
      <c r="C77" s="67">
        <f>SUM(C74:C76)/5</f>
        <v>0.6415363936887737</v>
      </c>
      <c r="D77" s="66"/>
      <c r="E77" s="67">
        <f>SUM(E74:E76)/5</f>
        <v>59.358463606311226</v>
      </c>
      <c r="F77" s="66"/>
      <c r="G77" s="6"/>
      <c r="H77" s="6"/>
      <c r="I77" s="6"/>
      <c r="J77" s="6"/>
    </row>
    <row r="78" spans="1:10" s="2" customFormat="1" ht="1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s="2" customFormat="1" ht="1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s="2" customFormat="1" ht="12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s="2" customFormat="1" ht="12">
      <c r="A81" s="29" t="s">
        <v>318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s="2" customFormat="1" ht="12">
      <c r="A82" s="29" t="s">
        <v>319</v>
      </c>
      <c r="B82" s="6"/>
      <c r="C82" s="6"/>
      <c r="D82" s="6"/>
      <c r="E82" s="6"/>
      <c r="F82" s="6"/>
      <c r="G82" s="6"/>
      <c r="H82" s="68">
        <v>3.1</v>
      </c>
      <c r="I82" s="6"/>
      <c r="J82" s="6"/>
    </row>
    <row r="83" spans="1:10" s="2" customFormat="1" ht="12">
      <c r="A83" s="29" t="s">
        <v>320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s="2" customFormat="1" ht="12">
      <c r="A84" s="29" t="s">
        <v>142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s="2" customFormat="1" ht="12">
      <c r="A85" s="29"/>
      <c r="B85" s="6"/>
      <c r="C85" s="6"/>
      <c r="D85" s="6"/>
      <c r="E85" s="6"/>
      <c r="F85" s="6"/>
      <c r="G85" s="6"/>
      <c r="H85" s="6"/>
      <c r="I85" s="6"/>
      <c r="J85" s="6"/>
    </row>
    <row r="86" spans="1:10" s="2" customFormat="1" ht="12">
      <c r="A86" s="29"/>
      <c r="B86" s="6"/>
      <c r="C86" s="6"/>
      <c r="D86" s="6"/>
      <c r="E86" s="6"/>
      <c r="F86" s="6"/>
      <c r="G86" s="6"/>
      <c r="H86" s="6"/>
      <c r="I86" s="6"/>
      <c r="J86" s="6"/>
    </row>
    <row r="87" spans="1:10" s="2" customFormat="1" ht="12">
      <c r="A87" s="29"/>
      <c r="B87" s="6"/>
      <c r="C87" s="6"/>
      <c r="D87" s="6"/>
      <c r="E87" s="6"/>
      <c r="F87" s="6"/>
      <c r="G87" s="6"/>
      <c r="H87" s="6"/>
      <c r="I87" s="6"/>
      <c r="J87" s="6"/>
    </row>
    <row r="88" spans="1:10" s="2" customFormat="1" ht="12">
      <c r="A88" s="25" t="s">
        <v>236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s="2" customFormat="1" ht="12">
      <c r="A89" s="29"/>
      <c r="B89" s="6"/>
      <c r="C89" s="6"/>
      <c r="D89" s="6"/>
      <c r="E89" s="6"/>
      <c r="F89" s="6"/>
      <c r="G89" s="6"/>
      <c r="H89" s="6"/>
      <c r="I89" s="6"/>
      <c r="J89" s="6"/>
    </row>
    <row r="90" spans="1:10" s="2" customFormat="1" ht="27.75" customHeight="1">
      <c r="A90" s="30" t="s">
        <v>32</v>
      </c>
      <c r="B90" s="9" t="s">
        <v>238</v>
      </c>
      <c r="C90" s="9" t="s">
        <v>239</v>
      </c>
      <c r="D90" s="7" t="s">
        <v>237</v>
      </c>
      <c r="E90" s="9" t="s">
        <v>240</v>
      </c>
      <c r="F90" s="9" t="s">
        <v>241</v>
      </c>
      <c r="G90" s="9" t="s">
        <v>242</v>
      </c>
      <c r="H90" s="9" t="s">
        <v>243</v>
      </c>
      <c r="I90" s="6"/>
      <c r="J90" s="6"/>
    </row>
    <row r="91" spans="1:10" s="2" customFormat="1" ht="12">
      <c r="A91" s="69" t="s">
        <v>20</v>
      </c>
      <c r="B91" s="54"/>
      <c r="C91" s="54"/>
      <c r="D91" s="54"/>
      <c r="E91" s="54"/>
      <c r="F91" s="54"/>
      <c r="G91" s="54"/>
      <c r="H91" s="54"/>
      <c r="I91" s="6"/>
      <c r="J91" s="6"/>
    </row>
    <row r="92" spans="1:10" s="2" customFormat="1" ht="12">
      <c r="A92" s="69" t="s">
        <v>21</v>
      </c>
      <c r="B92" s="54"/>
      <c r="C92" s="54"/>
      <c r="D92" s="54"/>
      <c r="E92" s="54"/>
      <c r="F92" s="54"/>
      <c r="G92" s="54"/>
      <c r="H92" s="54"/>
      <c r="I92" s="6"/>
      <c r="J92" s="6"/>
    </row>
    <row r="93" spans="1:10" s="2" customFormat="1" ht="36">
      <c r="A93" s="56" t="s">
        <v>266</v>
      </c>
      <c r="B93" s="54"/>
      <c r="C93" s="54"/>
      <c r="D93" s="54"/>
      <c r="E93" s="54"/>
      <c r="F93" s="54"/>
      <c r="G93" s="54"/>
      <c r="H93" s="54"/>
      <c r="I93" s="6"/>
      <c r="J93" s="6"/>
    </row>
    <row r="94" spans="1:10" s="2" customFormat="1" ht="12">
      <c r="A94" s="69" t="s">
        <v>22</v>
      </c>
      <c r="B94" s="54"/>
      <c r="C94" s="54"/>
      <c r="D94" s="54"/>
      <c r="E94" s="54"/>
      <c r="F94" s="54"/>
      <c r="G94" s="54"/>
      <c r="H94" s="54"/>
      <c r="I94" s="6"/>
      <c r="J94" s="6"/>
    </row>
    <row r="95" spans="1:10" s="2" customFormat="1" ht="12">
      <c r="A95" s="69"/>
      <c r="B95" s="54"/>
      <c r="C95" s="54"/>
      <c r="D95" s="54"/>
      <c r="E95" s="54"/>
      <c r="F95" s="54"/>
      <c r="G95" s="54"/>
      <c r="H95" s="54"/>
      <c r="I95" s="6"/>
      <c r="J95" s="6"/>
    </row>
    <row r="96" spans="1:10" s="2" customFormat="1" ht="12">
      <c r="A96" s="69"/>
      <c r="B96" s="54"/>
      <c r="C96" s="54"/>
      <c r="D96" s="54"/>
      <c r="E96" s="54"/>
      <c r="F96" s="54"/>
      <c r="G96" s="54"/>
      <c r="H96" s="54"/>
      <c r="I96" s="6"/>
      <c r="J96" s="6"/>
    </row>
    <row r="97" spans="1:10" s="2" customFormat="1" ht="12">
      <c r="A97" s="69"/>
      <c r="B97" s="54"/>
      <c r="C97" s="54"/>
      <c r="D97" s="54"/>
      <c r="E97" s="54"/>
      <c r="F97" s="54"/>
      <c r="G97" s="54"/>
      <c r="H97" s="54"/>
      <c r="I97" s="6"/>
      <c r="J97" s="6"/>
    </row>
    <row r="98" spans="1:10" s="2" customFormat="1" ht="12">
      <c r="A98" s="29"/>
      <c r="B98" s="6"/>
      <c r="C98" s="6"/>
      <c r="D98" s="6"/>
      <c r="E98" s="6"/>
      <c r="F98" s="6"/>
      <c r="G98" s="6"/>
      <c r="H98" s="6"/>
      <c r="I98" s="6"/>
      <c r="J98" s="6"/>
    </row>
    <row r="99" spans="1:10" s="2" customFormat="1" ht="12">
      <c r="A99" s="29"/>
      <c r="B99" s="6"/>
      <c r="C99" s="6"/>
      <c r="D99" s="6"/>
      <c r="E99" s="6"/>
      <c r="F99" s="6"/>
      <c r="G99" s="6"/>
      <c r="H99" s="6"/>
      <c r="I99" s="6"/>
      <c r="J99" s="6"/>
    </row>
    <row r="100" spans="1:10" s="2" customFormat="1" ht="12">
      <c r="A100" s="2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2" customFormat="1" ht="12">
      <c r="A101" s="25" t="s">
        <v>322</v>
      </c>
      <c r="B101" s="31"/>
      <c r="C101" s="31"/>
      <c r="D101" s="31"/>
      <c r="E101" s="31"/>
      <c r="F101" s="31"/>
      <c r="G101" s="31"/>
      <c r="H101" s="6"/>
      <c r="I101" s="6"/>
      <c r="J101" s="6"/>
    </row>
    <row r="102" spans="1:10" s="2" customFormat="1" ht="12">
      <c r="A102" s="2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s="2" customFormat="1" ht="21" customHeight="1">
      <c r="A103" s="191" t="s">
        <v>226</v>
      </c>
      <c r="B103" s="191"/>
      <c r="C103" s="190" t="s">
        <v>225</v>
      </c>
      <c r="D103" s="190"/>
      <c r="E103" s="190"/>
      <c r="F103" s="190"/>
      <c r="G103" s="190"/>
      <c r="H103" s="189" t="s">
        <v>227</v>
      </c>
      <c r="I103" s="189" t="s">
        <v>228</v>
      </c>
      <c r="J103" s="6"/>
    </row>
    <row r="104" spans="1:10" s="2" customFormat="1" ht="24" customHeight="1">
      <c r="A104" s="191"/>
      <c r="B104" s="191"/>
      <c r="C104" s="32">
        <f>A74</f>
        <v>2017</v>
      </c>
      <c r="D104" s="32">
        <f>A75</f>
        <v>2018</v>
      </c>
      <c r="E104" s="32">
        <f>A76</f>
        <v>2019</v>
      </c>
      <c r="F104" s="32"/>
      <c r="G104" s="32"/>
      <c r="H104" s="190"/>
      <c r="I104" s="189"/>
      <c r="J104" s="6"/>
    </row>
    <row r="105" spans="1:10" s="2" customFormat="1" ht="12">
      <c r="A105" s="168" t="s">
        <v>258</v>
      </c>
      <c r="B105" s="168"/>
      <c r="C105" s="7"/>
      <c r="D105" s="7"/>
      <c r="E105" s="7"/>
      <c r="F105" s="7"/>
      <c r="G105" s="7"/>
      <c r="H105" s="3">
        <v>0.5</v>
      </c>
      <c r="I105" s="7">
        <v>0.5</v>
      </c>
      <c r="J105" s="6"/>
    </row>
    <row r="106" spans="1:10" s="2" customFormat="1" ht="12">
      <c r="A106" s="168" t="s">
        <v>259</v>
      </c>
      <c r="B106" s="168"/>
      <c r="C106" s="7"/>
      <c r="D106" s="7"/>
      <c r="E106" s="7"/>
      <c r="F106" s="7"/>
      <c r="G106" s="7"/>
      <c r="H106" s="3">
        <v>2.4</v>
      </c>
      <c r="I106" s="7" t="s">
        <v>260</v>
      </c>
      <c r="J106" s="6"/>
    </row>
    <row r="107" spans="1:10" s="2" customFormat="1" ht="12">
      <c r="A107" s="168" t="s">
        <v>261</v>
      </c>
      <c r="B107" s="168"/>
      <c r="C107" s="7">
        <v>4.035</v>
      </c>
      <c r="D107" s="7">
        <v>9.6385</v>
      </c>
      <c r="E107" s="7">
        <v>12.948</v>
      </c>
      <c r="F107" s="7"/>
      <c r="G107" s="7"/>
      <c r="H107" s="3">
        <v>0.5</v>
      </c>
      <c r="I107" s="7">
        <v>0.5</v>
      </c>
      <c r="J107" s="6"/>
    </row>
    <row r="108" spans="1:10" s="2" customFormat="1" ht="12">
      <c r="A108" s="168" t="s">
        <v>262</v>
      </c>
      <c r="B108" s="168"/>
      <c r="C108" s="7"/>
      <c r="D108" s="7"/>
      <c r="E108" s="7"/>
      <c r="F108" s="7"/>
      <c r="G108" s="7"/>
      <c r="H108" s="3">
        <v>4</v>
      </c>
      <c r="I108" s="58" t="s">
        <v>265</v>
      </c>
      <c r="J108" s="6"/>
    </row>
    <row r="109" spans="1:10" s="2" customFormat="1" ht="12">
      <c r="A109" s="168" t="s">
        <v>263</v>
      </c>
      <c r="B109" s="168"/>
      <c r="C109" s="7">
        <v>0.11</v>
      </c>
      <c r="D109" s="7">
        <v>0.1017</v>
      </c>
      <c r="E109" s="7">
        <v>0.133</v>
      </c>
      <c r="F109" s="7"/>
      <c r="G109" s="7"/>
      <c r="H109" s="3">
        <v>5</v>
      </c>
      <c r="I109" s="58" t="s">
        <v>265</v>
      </c>
      <c r="J109" s="6"/>
    </row>
    <row r="110" spans="1:10" s="2" customFormat="1" ht="12">
      <c r="A110" s="168" t="s">
        <v>264</v>
      </c>
      <c r="B110" s="168"/>
      <c r="C110" s="7"/>
      <c r="D110" s="7">
        <v>2.0595</v>
      </c>
      <c r="E110" s="7"/>
      <c r="F110" s="7"/>
      <c r="G110" s="7"/>
      <c r="H110" s="3">
        <v>0.5</v>
      </c>
      <c r="I110" s="7">
        <v>0.5</v>
      </c>
      <c r="J110" s="6"/>
    </row>
    <row r="111" spans="1:10" s="2" customFormat="1" ht="12">
      <c r="A111" s="2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s="2" customFormat="1" ht="12">
      <c r="A112" s="2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s="2" customFormat="1" ht="12">
      <c r="A113" s="2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s="2" customFormat="1" ht="12">
      <c r="A114" s="25" t="s">
        <v>321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s="2" customFormat="1" ht="36" customHeight="1">
      <c r="A115" s="11" t="s">
        <v>2</v>
      </c>
      <c r="B115" s="99" t="s">
        <v>97</v>
      </c>
      <c r="C115" s="99"/>
      <c r="D115" s="99"/>
      <c r="E115" s="99" t="s">
        <v>143</v>
      </c>
      <c r="F115" s="99"/>
      <c r="G115" s="99"/>
      <c r="H115" s="99" t="s">
        <v>144</v>
      </c>
      <c r="I115" s="99"/>
      <c r="J115" s="99"/>
    </row>
    <row r="116" spans="1:10" s="2" customFormat="1" ht="12">
      <c r="A116" s="30">
        <f>A5</f>
        <v>2017</v>
      </c>
      <c r="B116" s="97">
        <v>16</v>
      </c>
      <c r="C116" s="102"/>
      <c r="D116" s="98"/>
      <c r="E116" s="97">
        <v>1</v>
      </c>
      <c r="F116" s="102"/>
      <c r="G116" s="98"/>
      <c r="H116" s="97"/>
      <c r="I116" s="102"/>
      <c r="J116" s="98"/>
    </row>
    <row r="117" spans="1:10" ht="12.75">
      <c r="A117" s="30">
        <f>A6</f>
        <v>2018</v>
      </c>
      <c r="B117" s="136">
        <v>12</v>
      </c>
      <c r="C117" s="150"/>
      <c r="D117" s="126"/>
      <c r="E117" s="136"/>
      <c r="F117" s="150"/>
      <c r="G117" s="126"/>
      <c r="H117" s="136"/>
      <c r="I117" s="150"/>
      <c r="J117" s="126"/>
    </row>
    <row r="118" spans="1:10" ht="12.75">
      <c r="A118" s="30">
        <f>A7</f>
        <v>2019</v>
      </c>
      <c r="B118" s="136"/>
      <c r="C118" s="150"/>
      <c r="D118" s="126"/>
      <c r="E118" s="136"/>
      <c r="F118" s="150"/>
      <c r="G118" s="126"/>
      <c r="H118" s="136"/>
      <c r="I118" s="150"/>
      <c r="J118" s="126"/>
    </row>
    <row r="119" spans="1:10" ht="12.75">
      <c r="A119" s="23" t="s">
        <v>33</v>
      </c>
      <c r="B119" s="172">
        <f>SUM(B116:D118)</f>
        <v>28</v>
      </c>
      <c r="C119" s="173"/>
      <c r="D119" s="174"/>
      <c r="E119" s="172">
        <f>SUM(E116:G118)</f>
        <v>1</v>
      </c>
      <c r="F119" s="173"/>
      <c r="G119" s="174"/>
      <c r="H119" s="172">
        <f>SUM(H116:J118)</f>
        <v>0</v>
      </c>
      <c r="I119" s="173"/>
      <c r="J119" s="174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</sheetData>
  <sheetProtection/>
  <mergeCells count="109">
    <mergeCell ref="A109:B109"/>
    <mergeCell ref="A110:B110"/>
    <mergeCell ref="I103:I104"/>
    <mergeCell ref="A105:B105"/>
    <mergeCell ref="A106:B106"/>
    <mergeCell ref="A107:B107"/>
    <mergeCell ref="C103:G103"/>
    <mergeCell ref="A103:B104"/>
    <mergeCell ref="H103:H104"/>
    <mergeCell ref="D45:I45"/>
    <mergeCell ref="B45:C46"/>
    <mergeCell ref="A45:A46"/>
    <mergeCell ref="D46:E46"/>
    <mergeCell ref="F46:G46"/>
    <mergeCell ref="H46:I46"/>
    <mergeCell ref="F47:G47"/>
    <mergeCell ref="H47:I47"/>
    <mergeCell ref="B48:C48"/>
    <mergeCell ref="B49:C49"/>
    <mergeCell ref="F48:G48"/>
    <mergeCell ref="F49:G49"/>
    <mergeCell ref="H48:I48"/>
    <mergeCell ref="H49:I49"/>
    <mergeCell ref="B47:C47"/>
    <mergeCell ref="D47:E47"/>
    <mergeCell ref="F53:G53"/>
    <mergeCell ref="F54:G54"/>
    <mergeCell ref="F55:G55"/>
    <mergeCell ref="A52:A53"/>
    <mergeCell ref="B52:B53"/>
    <mergeCell ref="C52:D53"/>
    <mergeCell ref="E52:G52"/>
    <mergeCell ref="A54:A56"/>
    <mergeCell ref="A57:A59"/>
    <mergeCell ref="C54:D56"/>
    <mergeCell ref="F56:G56"/>
    <mergeCell ref="B57:B59"/>
    <mergeCell ref="B54:B56"/>
    <mergeCell ref="C57:D59"/>
    <mergeCell ref="F57:G57"/>
    <mergeCell ref="A60:A62"/>
    <mergeCell ref="B72:C72"/>
    <mergeCell ref="D72:E72"/>
    <mergeCell ref="A72:A73"/>
    <mergeCell ref="F62:G62"/>
    <mergeCell ref="F60:G60"/>
    <mergeCell ref="F61:G61"/>
    <mergeCell ref="A22:D22"/>
    <mergeCell ref="A23:D23"/>
    <mergeCell ref="A33:B33"/>
    <mergeCell ref="A34:B34"/>
    <mergeCell ref="A30:B30"/>
    <mergeCell ref="A17:D17"/>
    <mergeCell ref="A18:D18"/>
    <mergeCell ref="A19:D19"/>
    <mergeCell ref="A31:B31"/>
    <mergeCell ref="A32:B32"/>
    <mergeCell ref="B4:C4"/>
    <mergeCell ref="B5:C5"/>
    <mergeCell ref="B6:C6"/>
    <mergeCell ref="B7:C7"/>
    <mergeCell ref="A20:D20"/>
    <mergeCell ref="A13:D13"/>
    <mergeCell ref="G4:H4"/>
    <mergeCell ref="E5:F5"/>
    <mergeCell ref="E6:F6"/>
    <mergeCell ref="G5:H5"/>
    <mergeCell ref="G6:H6"/>
    <mergeCell ref="E4:F4"/>
    <mergeCell ref="G7:H7"/>
    <mergeCell ref="E7:F7"/>
    <mergeCell ref="A14:D14"/>
    <mergeCell ref="A15:D15"/>
    <mergeCell ref="A16:D16"/>
    <mergeCell ref="B119:D119"/>
    <mergeCell ref="E119:G119"/>
    <mergeCell ref="H119:J119"/>
    <mergeCell ref="H117:J117"/>
    <mergeCell ref="B118:D118"/>
    <mergeCell ref="H115:J115"/>
    <mergeCell ref="B116:D116"/>
    <mergeCell ref="E118:G118"/>
    <mergeCell ref="B60:B62"/>
    <mergeCell ref="C60:D62"/>
    <mergeCell ref="F58:G58"/>
    <mergeCell ref="F59:G59"/>
    <mergeCell ref="H118:J118"/>
    <mergeCell ref="F72:F73"/>
    <mergeCell ref="A108:B108"/>
    <mergeCell ref="H116:J116"/>
    <mergeCell ref="B117:D117"/>
    <mergeCell ref="E10:G10"/>
    <mergeCell ref="A35:B35"/>
    <mergeCell ref="A36:B36"/>
    <mergeCell ref="A37:B37"/>
    <mergeCell ref="A38:B38"/>
    <mergeCell ref="E117:G117"/>
    <mergeCell ref="A26:D26"/>
    <mergeCell ref="A27:D27"/>
    <mergeCell ref="E116:G116"/>
    <mergeCell ref="A10:D11"/>
    <mergeCell ref="A12:D12"/>
    <mergeCell ref="D49:E49"/>
    <mergeCell ref="B115:D115"/>
    <mergeCell ref="E115:G115"/>
    <mergeCell ref="A24:D24"/>
    <mergeCell ref="A25:D25"/>
    <mergeCell ref="D48:E48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130" zoomScaleNormal="130" zoomScalePageLayoutView="0" workbookViewId="0" topLeftCell="A28">
      <selection activeCell="I13" sqref="I13"/>
    </sheetView>
  </sheetViews>
  <sheetFormatPr defaultColWidth="9.00390625" defaultRowHeight="12.75"/>
  <cols>
    <col min="3" max="3" width="14.75390625" style="0" customWidth="1"/>
    <col min="4" max="4" width="11.75390625" style="0" customWidth="1"/>
    <col min="5" max="5" width="13.125" style="0" customWidth="1"/>
    <col min="6" max="6" width="10.875" style="0" customWidth="1"/>
    <col min="7" max="7" width="12.125" style="0" customWidth="1"/>
    <col min="8" max="8" width="11.00390625" style="0" customWidth="1"/>
    <col min="9" max="9" width="7.625" style="0" customWidth="1"/>
    <col min="10" max="10" width="7.25390625" style="0" customWidth="1"/>
    <col min="11" max="11" width="7.125" style="0" customWidth="1"/>
    <col min="12" max="12" width="7.625" style="0" customWidth="1"/>
    <col min="13" max="14" width="7.375" style="0" customWidth="1"/>
    <col min="15" max="15" width="7.125" style="0" customWidth="1"/>
  </cols>
  <sheetData>
    <row r="1" spans="1:11" s="2" customFormat="1" ht="12">
      <c r="A1" s="48" t="s">
        <v>145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2">
      <c r="A2" s="51" t="s">
        <v>146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12">
      <c r="A3" s="29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12">
      <c r="A4" s="25" t="s">
        <v>323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12">
      <c r="A5" s="25" t="s">
        <v>147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2" customFormat="1" ht="12">
      <c r="A6" s="2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12.75" customHeight="1">
      <c r="A7" s="108" t="s">
        <v>324</v>
      </c>
      <c r="B7" s="198" t="s">
        <v>110</v>
      </c>
      <c r="C7" s="177"/>
      <c r="D7" s="122" t="s">
        <v>111</v>
      </c>
      <c r="E7" s="200"/>
      <c r="F7" s="113"/>
      <c r="G7" s="107" t="s">
        <v>223</v>
      </c>
      <c r="H7" s="107"/>
      <c r="I7" s="107"/>
      <c r="J7" s="6"/>
      <c r="K7" s="6"/>
    </row>
    <row r="8" spans="1:11" s="2" customFormat="1" ht="24" customHeight="1">
      <c r="A8" s="109"/>
      <c r="B8" s="199"/>
      <c r="C8" s="181"/>
      <c r="D8" s="11" t="s">
        <v>11</v>
      </c>
      <c r="E8" s="122" t="s">
        <v>112</v>
      </c>
      <c r="F8" s="113"/>
      <c r="G8" s="107"/>
      <c r="H8" s="107"/>
      <c r="I8" s="107"/>
      <c r="J8" s="6"/>
      <c r="K8" s="6"/>
    </row>
    <row r="9" spans="1:11" s="2" customFormat="1" ht="12">
      <c r="A9" s="7">
        <v>2012</v>
      </c>
      <c r="B9" s="97">
        <v>987.2</v>
      </c>
      <c r="C9" s="98"/>
      <c r="D9" s="7">
        <v>0</v>
      </c>
      <c r="E9" s="106">
        <v>0</v>
      </c>
      <c r="F9" s="202"/>
      <c r="G9" s="84">
        <v>0</v>
      </c>
      <c r="H9" s="84"/>
      <c r="I9" s="84"/>
      <c r="J9" s="6"/>
      <c r="K9" s="6"/>
    </row>
    <row r="10" spans="1:11" s="2" customFormat="1" ht="12">
      <c r="A10" s="16"/>
      <c r="B10" s="16"/>
      <c r="C10" s="16"/>
      <c r="D10" s="16"/>
      <c r="E10" s="18"/>
      <c r="F10" s="18"/>
      <c r="G10" s="16"/>
      <c r="H10" s="16"/>
      <c r="I10" s="16"/>
      <c r="J10" s="6"/>
      <c r="K10" s="6"/>
    </row>
    <row r="11" spans="1:11" s="2" customFormat="1" ht="12.75" customHeight="1">
      <c r="A11" s="195" t="s">
        <v>224</v>
      </c>
      <c r="B11" s="195"/>
      <c r="C11" s="195"/>
      <c r="D11" s="195"/>
      <c r="E11" s="195"/>
      <c r="F11" s="195"/>
      <c r="G11" s="195"/>
      <c r="H11" s="195"/>
      <c r="I11" s="195"/>
      <c r="J11" s="6"/>
      <c r="K11" s="6"/>
    </row>
    <row r="12" spans="1:11" s="2" customFormat="1" ht="12.75">
      <c r="A12" s="52"/>
      <c r="B12" s="22"/>
      <c r="C12" s="22"/>
      <c r="D12" s="22"/>
      <c r="E12" s="22"/>
      <c r="F12" s="6"/>
      <c r="G12" s="6"/>
      <c r="H12" s="6"/>
      <c r="I12" s="6"/>
      <c r="J12" s="6"/>
      <c r="K12" s="6"/>
    </row>
    <row r="13" spans="1:11" s="2" customFormat="1" ht="12.75">
      <c r="A13" s="29" t="s">
        <v>379</v>
      </c>
      <c r="B13" s="22"/>
      <c r="C13" s="22"/>
      <c r="D13" s="22"/>
      <c r="E13" s="22"/>
      <c r="F13" s="6"/>
      <c r="G13" s="6"/>
      <c r="H13" s="6"/>
      <c r="I13" s="6"/>
      <c r="J13" s="6"/>
      <c r="K13" s="6"/>
    </row>
    <row r="14" spans="1:15" s="2" customFormat="1" ht="12">
      <c r="A14" s="101" t="s">
        <v>114</v>
      </c>
      <c r="B14" s="101"/>
      <c r="C14" s="101"/>
      <c r="D14" s="101"/>
      <c r="E14" s="101" t="s">
        <v>194</v>
      </c>
      <c r="F14" s="84">
        <f>'Земли ЛФ'!A9</f>
        <v>2017</v>
      </c>
      <c r="G14" s="84"/>
      <c r="H14" s="84">
        <f>'Земли ЛФ'!A10</f>
        <v>2018</v>
      </c>
      <c r="I14" s="84"/>
      <c r="J14" s="84">
        <f>'Земли ЛФ'!A11</f>
        <v>2019</v>
      </c>
      <c r="K14" s="97"/>
      <c r="L14" s="196"/>
      <c r="M14" s="194"/>
      <c r="N14" s="194"/>
      <c r="O14" s="194"/>
    </row>
    <row r="15" spans="1:15" s="2" customFormat="1" ht="12">
      <c r="A15" s="101"/>
      <c r="B15" s="101"/>
      <c r="C15" s="101"/>
      <c r="D15" s="101"/>
      <c r="E15" s="101"/>
      <c r="F15" s="7" t="s">
        <v>78</v>
      </c>
      <c r="G15" s="7" t="s">
        <v>79</v>
      </c>
      <c r="H15" s="7" t="s">
        <v>78</v>
      </c>
      <c r="I15" s="7" t="s">
        <v>79</v>
      </c>
      <c r="J15" s="7" t="s">
        <v>78</v>
      </c>
      <c r="K15" s="38" t="s">
        <v>79</v>
      </c>
      <c r="L15" s="43"/>
      <c r="M15" s="42"/>
      <c r="N15" s="42"/>
      <c r="O15" s="42"/>
    </row>
    <row r="16" spans="1:15" s="2" customFormat="1" ht="12.75">
      <c r="A16" s="197" t="s">
        <v>186</v>
      </c>
      <c r="B16" s="92"/>
      <c r="C16" s="92"/>
      <c r="D16" s="92"/>
      <c r="E16" s="53" t="s">
        <v>204</v>
      </c>
      <c r="F16" s="54"/>
      <c r="G16" s="54">
        <v>8.2</v>
      </c>
      <c r="H16" s="54">
        <v>100</v>
      </c>
      <c r="I16" s="54">
        <v>110.9</v>
      </c>
      <c r="J16" s="54">
        <v>100</v>
      </c>
      <c r="K16" s="55">
        <v>100.47</v>
      </c>
      <c r="L16" s="45"/>
      <c r="M16" s="44"/>
      <c r="N16" s="44"/>
      <c r="O16" s="44"/>
    </row>
    <row r="17" spans="1:15" s="2" customFormat="1" ht="24.75" customHeight="1">
      <c r="A17" s="192" t="s">
        <v>187</v>
      </c>
      <c r="B17" s="193"/>
      <c r="C17" s="193"/>
      <c r="D17" s="193"/>
      <c r="E17" s="53" t="s">
        <v>204</v>
      </c>
      <c r="F17" s="54"/>
      <c r="G17" s="54"/>
      <c r="H17" s="54"/>
      <c r="I17" s="54"/>
      <c r="J17" s="54"/>
      <c r="K17" s="55"/>
      <c r="L17" s="45"/>
      <c r="M17" s="44"/>
      <c r="N17" s="44"/>
      <c r="O17" s="44"/>
    </row>
    <row r="18" spans="1:15" s="2" customFormat="1" ht="24.75" customHeight="1">
      <c r="A18" s="192" t="s">
        <v>191</v>
      </c>
      <c r="B18" s="193"/>
      <c r="C18" s="193"/>
      <c r="D18" s="193"/>
      <c r="E18" s="53" t="s">
        <v>204</v>
      </c>
      <c r="F18" s="54"/>
      <c r="G18" s="54"/>
      <c r="H18" s="54"/>
      <c r="I18" s="54"/>
      <c r="J18" s="54"/>
      <c r="K18" s="55"/>
      <c r="L18" s="45"/>
      <c r="M18" s="44"/>
      <c r="N18" s="44"/>
      <c r="O18" s="44"/>
    </row>
    <row r="19" spans="1:15" s="2" customFormat="1" ht="12.75">
      <c r="A19" s="197" t="s">
        <v>188</v>
      </c>
      <c r="B19" s="92"/>
      <c r="C19" s="92"/>
      <c r="D19" s="92"/>
      <c r="E19" s="53" t="s">
        <v>204</v>
      </c>
      <c r="F19" s="54">
        <v>12</v>
      </c>
      <c r="G19" s="54">
        <v>12</v>
      </c>
      <c r="H19" s="54">
        <v>12</v>
      </c>
      <c r="I19" s="54">
        <v>12</v>
      </c>
      <c r="J19" s="54">
        <v>9</v>
      </c>
      <c r="K19" s="55">
        <v>9</v>
      </c>
      <c r="L19" s="45"/>
      <c r="M19" s="44"/>
      <c r="N19" s="44"/>
      <c r="O19" s="44"/>
    </row>
    <row r="20" spans="1:15" s="2" customFormat="1" ht="12.75">
      <c r="A20" s="197" t="s">
        <v>189</v>
      </c>
      <c r="B20" s="92"/>
      <c r="C20" s="92"/>
      <c r="D20" s="92"/>
      <c r="E20" s="53" t="s">
        <v>11</v>
      </c>
      <c r="F20" s="54"/>
      <c r="G20" s="54"/>
      <c r="H20" s="54"/>
      <c r="I20" s="54"/>
      <c r="J20" s="54"/>
      <c r="K20" s="55"/>
      <c r="L20" s="45"/>
      <c r="M20" s="44"/>
      <c r="N20" s="44"/>
      <c r="O20" s="44"/>
    </row>
    <row r="21" spans="1:15" s="2" customFormat="1" ht="12.75">
      <c r="A21" s="197" t="s">
        <v>190</v>
      </c>
      <c r="B21" s="92"/>
      <c r="C21" s="92"/>
      <c r="D21" s="92"/>
      <c r="E21" s="53" t="s">
        <v>205</v>
      </c>
      <c r="F21" s="54">
        <v>70</v>
      </c>
      <c r="G21" s="54">
        <v>70</v>
      </c>
      <c r="H21" s="54">
        <v>70</v>
      </c>
      <c r="I21" s="54">
        <v>70</v>
      </c>
      <c r="J21" s="54">
        <v>70</v>
      </c>
      <c r="K21" s="55">
        <v>70</v>
      </c>
      <c r="L21" s="45"/>
      <c r="M21" s="44"/>
      <c r="N21" s="44"/>
      <c r="O21" s="44"/>
    </row>
    <row r="22" spans="1:15" s="2" customFormat="1" ht="12.75">
      <c r="A22" s="197" t="s">
        <v>193</v>
      </c>
      <c r="B22" s="92"/>
      <c r="C22" s="92"/>
      <c r="D22" s="92"/>
      <c r="E22" s="53" t="s">
        <v>205</v>
      </c>
      <c r="F22" s="54">
        <v>2000</v>
      </c>
      <c r="G22" s="54">
        <v>2005</v>
      </c>
      <c r="H22" s="54">
        <v>2000</v>
      </c>
      <c r="I22" s="54">
        <v>2249</v>
      </c>
      <c r="J22" s="54">
        <v>2000</v>
      </c>
      <c r="K22" s="55">
        <v>2037</v>
      </c>
      <c r="L22" s="45"/>
      <c r="M22" s="44"/>
      <c r="N22" s="44"/>
      <c r="O22" s="44"/>
    </row>
    <row r="23" spans="1:15" s="2" customFormat="1" ht="12.75">
      <c r="A23" s="197" t="s">
        <v>192</v>
      </c>
      <c r="B23" s="92"/>
      <c r="C23" s="92"/>
      <c r="D23" s="92"/>
      <c r="E23" s="53" t="s">
        <v>204</v>
      </c>
      <c r="F23" s="54"/>
      <c r="G23" s="54"/>
      <c r="H23" s="54"/>
      <c r="I23" s="54"/>
      <c r="J23" s="54"/>
      <c r="K23" s="55"/>
      <c r="L23" s="45"/>
      <c r="M23" s="44"/>
      <c r="N23" s="44"/>
      <c r="O23" s="44"/>
    </row>
    <row r="24" spans="1:15" s="2" customFormat="1" ht="12.75">
      <c r="A24" s="164" t="s">
        <v>280</v>
      </c>
      <c r="B24" s="165"/>
      <c r="C24" s="165"/>
      <c r="D24" s="111"/>
      <c r="E24" s="53" t="s">
        <v>204</v>
      </c>
      <c r="F24" s="54">
        <v>1200</v>
      </c>
      <c r="G24" s="54">
        <v>1257</v>
      </c>
      <c r="H24" s="54">
        <v>1400</v>
      </c>
      <c r="I24" s="54">
        <v>1403</v>
      </c>
      <c r="J24" s="54">
        <v>1400</v>
      </c>
      <c r="K24" s="55">
        <v>1400</v>
      </c>
      <c r="L24" s="45"/>
      <c r="M24" s="44"/>
      <c r="N24" s="44"/>
      <c r="O24" s="44"/>
    </row>
    <row r="25" spans="1:11" s="2" customFormat="1" ht="12.75">
      <c r="A25" s="6"/>
      <c r="B25" s="22"/>
      <c r="C25" s="22"/>
      <c r="D25" s="22"/>
      <c r="E25" s="22"/>
      <c r="F25" s="6"/>
      <c r="G25" s="6"/>
      <c r="H25" s="6"/>
      <c r="I25" s="6"/>
      <c r="J25" s="6"/>
      <c r="K25" s="6"/>
    </row>
    <row r="26" spans="1:11" s="2" customFormat="1" ht="12.75">
      <c r="A26" s="57"/>
      <c r="B26" s="22"/>
      <c r="C26" s="22"/>
      <c r="D26" s="22"/>
      <c r="E26" s="22"/>
      <c r="F26" s="6"/>
      <c r="G26" s="6"/>
      <c r="H26" s="6"/>
      <c r="I26" s="6"/>
      <c r="J26" s="6"/>
      <c r="K26" s="6"/>
    </row>
    <row r="27" spans="1:11" s="2" customFormat="1" ht="12">
      <c r="A27" s="48" t="s">
        <v>113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">
      <c r="A29" s="29" t="s">
        <v>373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4.25" customHeight="1">
      <c r="A30" s="84" t="s">
        <v>114</v>
      </c>
      <c r="B30" s="84"/>
      <c r="C30" s="84" t="s">
        <v>279</v>
      </c>
      <c r="D30" s="84"/>
      <c r="E30" s="84"/>
      <c r="F30" s="84"/>
      <c r="G30" s="84"/>
      <c r="H30" s="155" t="s">
        <v>117</v>
      </c>
      <c r="I30" s="157"/>
      <c r="J30" s="6"/>
      <c r="K30" s="6"/>
    </row>
    <row r="31" spans="1:11" s="2" customFormat="1" ht="12.75" customHeight="1">
      <c r="A31" s="101"/>
      <c r="B31" s="101"/>
      <c r="C31" s="7">
        <f>F14</f>
        <v>2017</v>
      </c>
      <c r="D31" s="7">
        <f>H14</f>
        <v>2018</v>
      </c>
      <c r="E31" s="7">
        <f>J14</f>
        <v>2019</v>
      </c>
      <c r="F31" s="7"/>
      <c r="G31" s="7"/>
      <c r="H31" s="180"/>
      <c r="I31" s="181"/>
      <c r="J31" s="6"/>
      <c r="K31" s="6"/>
    </row>
    <row r="32" spans="1:11" s="2" customFormat="1" ht="12.75">
      <c r="A32" s="201" t="s">
        <v>115</v>
      </c>
      <c r="B32" s="201"/>
      <c r="C32" s="58" t="s">
        <v>356</v>
      </c>
      <c r="D32" s="58" t="s">
        <v>357</v>
      </c>
      <c r="E32" s="58" t="s">
        <v>358</v>
      </c>
      <c r="F32" s="58"/>
      <c r="G32" s="58"/>
      <c r="H32" s="84">
        <v>67</v>
      </c>
      <c r="I32" s="101"/>
      <c r="J32" s="6"/>
      <c r="K32" s="6"/>
    </row>
    <row r="33" spans="1:11" s="2" customFormat="1" ht="12">
      <c r="A33" s="201" t="s">
        <v>116</v>
      </c>
      <c r="B33" s="201"/>
      <c r="C33" s="58" t="s">
        <v>359</v>
      </c>
      <c r="D33" s="58" t="s">
        <v>360</v>
      </c>
      <c r="E33" s="58" t="s">
        <v>361</v>
      </c>
      <c r="F33" s="58"/>
      <c r="G33" s="58"/>
      <c r="H33" s="84">
        <v>212</v>
      </c>
      <c r="I33" s="84"/>
      <c r="J33" s="6"/>
      <c r="K33" s="6"/>
    </row>
    <row r="34" spans="1:11" s="2" customFormat="1" ht="12">
      <c r="A34" s="201" t="s">
        <v>281</v>
      </c>
      <c r="B34" s="201"/>
      <c r="C34" s="58" t="s">
        <v>362</v>
      </c>
      <c r="D34" s="58" t="s">
        <v>363</v>
      </c>
      <c r="E34" s="58" t="s">
        <v>364</v>
      </c>
      <c r="F34" s="58"/>
      <c r="G34" s="58"/>
      <c r="H34" s="84">
        <v>180</v>
      </c>
      <c r="I34" s="84"/>
      <c r="J34" s="6"/>
      <c r="K34" s="6"/>
    </row>
    <row r="35" spans="1:11" s="2" customFormat="1" ht="12">
      <c r="A35" s="201" t="s">
        <v>282</v>
      </c>
      <c r="B35" s="201"/>
      <c r="C35" s="58" t="s">
        <v>365</v>
      </c>
      <c r="D35" s="58" t="s">
        <v>366</v>
      </c>
      <c r="E35" s="58" t="s">
        <v>367</v>
      </c>
      <c r="F35" s="58"/>
      <c r="G35" s="58"/>
      <c r="H35" s="84">
        <v>67</v>
      </c>
      <c r="I35" s="84"/>
      <c r="J35" s="6"/>
      <c r="K35" s="6"/>
    </row>
    <row r="36" spans="1:11" s="2" customFormat="1" ht="12">
      <c r="A36" s="201" t="s">
        <v>283</v>
      </c>
      <c r="B36" s="201"/>
      <c r="C36" s="58" t="s">
        <v>368</v>
      </c>
      <c r="D36" s="58" t="s">
        <v>369</v>
      </c>
      <c r="E36" s="58" t="s">
        <v>370</v>
      </c>
      <c r="F36" s="58"/>
      <c r="G36" s="58"/>
      <c r="H36" s="84">
        <v>142</v>
      </c>
      <c r="I36" s="84"/>
      <c r="J36" s="6"/>
      <c r="K36" s="6"/>
    </row>
    <row r="37" spans="1:11" s="2" customFormat="1" ht="12">
      <c r="A37" s="201" t="s">
        <v>284</v>
      </c>
      <c r="B37" s="201"/>
      <c r="C37" s="58" t="s">
        <v>371</v>
      </c>
      <c r="D37" s="58" t="s">
        <v>371</v>
      </c>
      <c r="E37" s="58" t="s">
        <v>372</v>
      </c>
      <c r="F37" s="58"/>
      <c r="G37" s="58"/>
      <c r="H37" s="84">
        <v>154</v>
      </c>
      <c r="I37" s="84"/>
      <c r="J37" s="6"/>
      <c r="K37" s="6"/>
    </row>
    <row r="38" spans="1:11" s="2" customFormat="1" ht="12">
      <c r="A38" s="19"/>
      <c r="B38" s="19"/>
      <c r="C38" s="16"/>
      <c r="D38" s="16"/>
      <c r="E38" s="16"/>
      <c r="F38" s="16"/>
      <c r="G38" s="16"/>
      <c r="H38" s="16"/>
      <c r="I38" s="16"/>
      <c r="J38" s="6"/>
      <c r="K38" s="6"/>
    </row>
    <row r="39" spans="1:11" s="2" customFormat="1" ht="12">
      <c r="A39" s="33" t="s">
        <v>229</v>
      </c>
      <c r="B39" s="19"/>
      <c r="C39" s="16"/>
      <c r="D39" s="16"/>
      <c r="E39" s="16"/>
      <c r="F39" s="16"/>
      <c r="G39" s="16"/>
      <c r="H39" s="16"/>
      <c r="I39" s="16"/>
      <c r="J39" s="6"/>
      <c r="K39" s="6"/>
    </row>
    <row r="40" spans="1:11" s="2" customFormat="1" ht="14.25" customHeight="1">
      <c r="A40" s="84" t="s">
        <v>325</v>
      </c>
      <c r="B40" s="84"/>
      <c r="C40" s="99" t="s">
        <v>230</v>
      </c>
      <c r="D40" s="99" t="s">
        <v>231</v>
      </c>
      <c r="E40" s="84" t="s">
        <v>235</v>
      </c>
      <c r="F40" s="84"/>
      <c r="G40" s="84"/>
      <c r="H40" s="16"/>
      <c r="I40" s="16"/>
      <c r="J40" s="6"/>
      <c r="K40" s="6"/>
    </row>
    <row r="41" spans="1:11" s="2" customFormat="1" ht="30" customHeight="1">
      <c r="A41" s="84"/>
      <c r="B41" s="84"/>
      <c r="C41" s="99"/>
      <c r="D41" s="84"/>
      <c r="E41" s="9" t="s">
        <v>232</v>
      </c>
      <c r="F41" s="9" t="s">
        <v>233</v>
      </c>
      <c r="G41" s="9" t="s">
        <v>234</v>
      </c>
      <c r="H41" s="16"/>
      <c r="I41" s="16"/>
      <c r="J41" s="6"/>
      <c r="K41" s="6"/>
    </row>
    <row r="42" spans="1:11" s="2" customFormat="1" ht="12.75">
      <c r="A42" s="205" t="s">
        <v>374</v>
      </c>
      <c r="B42" s="206"/>
      <c r="C42" s="39" t="s">
        <v>254</v>
      </c>
      <c r="D42" s="39">
        <v>24.5</v>
      </c>
      <c r="E42" s="39">
        <v>13</v>
      </c>
      <c r="F42" s="39">
        <v>11</v>
      </c>
      <c r="G42" s="39">
        <v>0.5</v>
      </c>
      <c r="H42" s="16"/>
      <c r="I42" s="16"/>
      <c r="J42" s="6"/>
      <c r="K42" s="6"/>
    </row>
    <row r="43" spans="1:11" s="2" customFormat="1" ht="12.75">
      <c r="A43" s="205"/>
      <c r="B43" s="206"/>
      <c r="C43" s="39" t="s">
        <v>255</v>
      </c>
      <c r="D43" s="39"/>
      <c r="E43" s="39"/>
      <c r="F43" s="39"/>
      <c r="G43" s="39"/>
      <c r="H43" s="16"/>
      <c r="I43" s="16"/>
      <c r="J43" s="6"/>
      <c r="K43" s="6"/>
    </row>
    <row r="44" spans="1:11" s="2" customFormat="1" ht="24.75" customHeight="1">
      <c r="A44" s="203"/>
      <c r="B44" s="204"/>
      <c r="C44" s="39" t="s">
        <v>256</v>
      </c>
      <c r="D44" s="39"/>
      <c r="E44" s="39"/>
      <c r="F44" s="39"/>
      <c r="G44" s="39"/>
      <c r="H44" s="16"/>
      <c r="I44" s="16"/>
      <c r="J44" s="6"/>
      <c r="K44" s="6"/>
    </row>
    <row r="45" spans="1:11" s="2" customFormat="1" ht="37.5" customHeight="1">
      <c r="A45" s="203"/>
      <c r="B45" s="204"/>
      <c r="C45" s="39" t="s">
        <v>257</v>
      </c>
      <c r="D45" s="39"/>
      <c r="E45" s="39"/>
      <c r="F45" s="39"/>
      <c r="G45" s="39"/>
      <c r="H45" s="16"/>
      <c r="I45" s="16"/>
      <c r="J45" s="6"/>
      <c r="K45" s="6"/>
    </row>
    <row r="46" spans="1:11" s="2" customFormat="1" ht="12">
      <c r="A46" s="19"/>
      <c r="B46" s="19"/>
      <c r="C46" s="16"/>
      <c r="D46" s="16"/>
      <c r="E46" s="16"/>
      <c r="F46" s="16"/>
      <c r="G46" s="16"/>
      <c r="H46" s="16"/>
      <c r="I46" s="16"/>
      <c r="J46" s="6"/>
      <c r="K46" s="6"/>
    </row>
    <row r="47" spans="1:11" s="2" customFormat="1" ht="12">
      <c r="A47" s="19"/>
      <c r="B47" s="19"/>
      <c r="C47" s="16"/>
      <c r="D47" s="16"/>
      <c r="E47" s="16"/>
      <c r="F47" s="16"/>
      <c r="G47" s="16"/>
      <c r="H47" s="16"/>
      <c r="I47" s="16"/>
      <c r="J47" s="6"/>
      <c r="K47" s="6"/>
    </row>
    <row r="48" spans="1:11" s="2" customFormat="1" ht="12">
      <c r="A48" s="19"/>
      <c r="B48" s="19"/>
      <c r="C48" s="16"/>
      <c r="D48" s="16"/>
      <c r="E48" s="16"/>
      <c r="F48" s="16"/>
      <c r="G48" s="16"/>
      <c r="H48" s="16"/>
      <c r="I48" s="16"/>
      <c r="J48" s="6"/>
      <c r="K48" s="6"/>
    </row>
    <row r="49" spans="1:11" s="2" customFormat="1" ht="12">
      <c r="A49" s="19"/>
      <c r="B49" s="19"/>
      <c r="C49" s="16"/>
      <c r="D49" s="16"/>
      <c r="E49" s="16"/>
      <c r="F49" s="16"/>
      <c r="G49" s="16"/>
      <c r="H49" s="16"/>
      <c r="I49" s="16"/>
      <c r="J49" s="6"/>
      <c r="K49" s="6"/>
    </row>
    <row r="50" spans="1:11" s="2" customFormat="1" ht="12">
      <c r="A50" s="19"/>
      <c r="B50" s="19"/>
      <c r="C50" s="16"/>
      <c r="D50" s="16"/>
      <c r="E50" s="16"/>
      <c r="F50" s="16"/>
      <c r="G50" s="16"/>
      <c r="H50" s="16"/>
      <c r="I50" s="16"/>
      <c r="J50" s="6"/>
      <c r="K50" s="6"/>
    </row>
    <row r="51" spans="1:11" s="2" customFormat="1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/>
  <mergeCells count="48">
    <mergeCell ref="A45:B45"/>
    <mergeCell ref="H36:I36"/>
    <mergeCell ref="A36:B36"/>
    <mergeCell ref="D40:D41"/>
    <mergeCell ref="A42:B42"/>
    <mergeCell ref="A43:B43"/>
    <mergeCell ref="H37:I37"/>
    <mergeCell ref="H35:I35"/>
    <mergeCell ref="H32:I32"/>
    <mergeCell ref="A23:D23"/>
    <mergeCell ref="A32:B32"/>
    <mergeCell ref="E40:G40"/>
    <mergeCell ref="A40:B41"/>
    <mergeCell ref="C40:C41"/>
    <mergeCell ref="A35:B35"/>
    <mergeCell ref="A30:B31"/>
    <mergeCell ref="H30:I31"/>
    <mergeCell ref="A24:D24"/>
    <mergeCell ref="A20:D20"/>
    <mergeCell ref="A22:D22"/>
    <mergeCell ref="A21:D21"/>
    <mergeCell ref="A44:B44"/>
    <mergeCell ref="A37:B37"/>
    <mergeCell ref="H34:I34"/>
    <mergeCell ref="A33:B33"/>
    <mergeCell ref="A34:B34"/>
    <mergeCell ref="A7:A8"/>
    <mergeCell ref="E14:E15"/>
    <mergeCell ref="B9:C9"/>
    <mergeCell ref="E9:F9"/>
    <mergeCell ref="A19:D19"/>
    <mergeCell ref="H33:I33"/>
    <mergeCell ref="C30:G30"/>
    <mergeCell ref="G7:I8"/>
    <mergeCell ref="B7:C8"/>
    <mergeCell ref="E8:F8"/>
    <mergeCell ref="D7:F7"/>
    <mergeCell ref="A14:D15"/>
    <mergeCell ref="A17:D17"/>
    <mergeCell ref="A18:D18"/>
    <mergeCell ref="N14:O14"/>
    <mergeCell ref="G9:I9"/>
    <mergeCell ref="A11:I11"/>
    <mergeCell ref="L14:M14"/>
    <mergeCell ref="A16:D16"/>
    <mergeCell ref="H14:I14"/>
    <mergeCell ref="J14:K14"/>
    <mergeCell ref="F14:G1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="130" zoomScaleNormal="130" zoomScalePageLayoutView="0" workbookViewId="0" topLeftCell="A22">
      <selection activeCell="H67" sqref="H67"/>
    </sheetView>
  </sheetViews>
  <sheetFormatPr defaultColWidth="9.00390625" defaultRowHeight="12.75"/>
  <cols>
    <col min="2" max="2" width="10.375" style="0" customWidth="1"/>
    <col min="3" max="3" width="10.625" style="0" customWidth="1"/>
    <col min="4" max="4" width="10.25390625" style="0" customWidth="1"/>
    <col min="5" max="5" width="11.125" style="0" customWidth="1"/>
    <col min="6" max="6" width="13.125" style="0" customWidth="1"/>
    <col min="7" max="7" width="13.375" style="0" customWidth="1"/>
    <col min="8" max="8" width="13.125" style="0" customWidth="1"/>
  </cols>
  <sheetData>
    <row r="1" s="2" customFormat="1" ht="12">
      <c r="A1" s="1" t="s">
        <v>118</v>
      </c>
    </row>
    <row r="2" s="2" customFormat="1" ht="12"/>
    <row r="3" s="2" customFormat="1" ht="12">
      <c r="A3" s="15" t="s">
        <v>326</v>
      </c>
    </row>
    <row r="4" spans="1:13" s="2" customFormat="1" ht="15.75" customHeight="1">
      <c r="A4" s="85" t="s">
        <v>2</v>
      </c>
      <c r="B4" s="198" t="s">
        <v>119</v>
      </c>
      <c r="C4" s="207"/>
      <c r="D4" s="198" t="s">
        <v>217</v>
      </c>
      <c r="E4" s="207"/>
      <c r="F4" s="84" t="s">
        <v>218</v>
      </c>
      <c r="G4" s="84"/>
      <c r="H4" s="84"/>
      <c r="I4" s="6"/>
      <c r="J4" s="6"/>
      <c r="K4" s="6"/>
      <c r="L4" s="6"/>
      <c r="M4" s="6"/>
    </row>
    <row r="5" spans="1:13" s="2" customFormat="1" ht="25.5" customHeight="1">
      <c r="A5" s="86"/>
      <c r="B5" s="199"/>
      <c r="C5" s="208"/>
      <c r="D5" s="199"/>
      <c r="E5" s="208"/>
      <c r="F5" s="7" t="s">
        <v>200</v>
      </c>
      <c r="G5" s="7" t="s">
        <v>199</v>
      </c>
      <c r="H5" s="41" t="s">
        <v>219</v>
      </c>
      <c r="I5" s="6"/>
      <c r="J5" s="6"/>
      <c r="K5" s="6"/>
      <c r="L5" s="6"/>
      <c r="M5" s="6"/>
    </row>
    <row r="6" spans="1:13" s="2" customFormat="1" ht="12">
      <c r="A6" s="7">
        <v>2017</v>
      </c>
      <c r="B6" s="97">
        <v>134.5</v>
      </c>
      <c r="C6" s="98"/>
      <c r="D6" s="97">
        <v>23.5</v>
      </c>
      <c r="E6" s="98"/>
      <c r="F6" s="11">
        <v>11.3</v>
      </c>
      <c r="G6" s="11">
        <v>107.4</v>
      </c>
      <c r="H6" s="11">
        <v>15</v>
      </c>
      <c r="I6" s="6"/>
      <c r="J6" s="6"/>
      <c r="K6" s="6"/>
      <c r="L6" s="6"/>
      <c r="M6" s="6"/>
    </row>
    <row r="7" spans="1:13" s="2" customFormat="1" ht="12">
      <c r="A7" s="7">
        <v>2018</v>
      </c>
      <c r="B7" s="97">
        <v>125.7</v>
      </c>
      <c r="C7" s="98"/>
      <c r="D7" s="97">
        <v>23.9</v>
      </c>
      <c r="E7" s="98"/>
      <c r="F7" s="11">
        <v>10.2</v>
      </c>
      <c r="G7" s="11">
        <v>104.1</v>
      </c>
      <c r="H7" s="11">
        <v>12.8</v>
      </c>
      <c r="I7" s="6"/>
      <c r="J7" s="6"/>
      <c r="K7" s="6"/>
      <c r="L7" s="6"/>
      <c r="M7" s="6"/>
    </row>
    <row r="8" spans="1:13" s="2" customFormat="1" ht="12">
      <c r="A8" s="7">
        <v>2019</v>
      </c>
      <c r="B8" s="97">
        <v>152.4</v>
      </c>
      <c r="C8" s="98"/>
      <c r="D8" s="93">
        <v>23.6</v>
      </c>
      <c r="E8" s="94"/>
      <c r="F8" s="11">
        <v>11.7</v>
      </c>
      <c r="G8" s="11">
        <v>131.4</v>
      </c>
      <c r="H8" s="11">
        <v>10.2</v>
      </c>
      <c r="I8" s="6"/>
      <c r="J8" s="6"/>
      <c r="K8" s="6"/>
      <c r="L8" s="6"/>
      <c r="M8" s="6"/>
    </row>
    <row r="9" spans="1:13" s="2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12">
      <c r="A10" s="29" t="s">
        <v>327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12">
      <c r="A11" s="107" t="s">
        <v>2</v>
      </c>
      <c r="B11" s="107" t="s">
        <v>120</v>
      </c>
      <c r="C11" s="107"/>
      <c r="D11" s="107" t="s">
        <v>121</v>
      </c>
      <c r="E11" s="107"/>
      <c r="F11" s="107"/>
      <c r="G11" s="107"/>
      <c r="H11" s="6"/>
      <c r="I11" s="6"/>
      <c r="J11" s="6"/>
      <c r="K11" s="6"/>
      <c r="L11" s="6"/>
      <c r="M11" s="6"/>
    </row>
    <row r="12" spans="1:13" s="2" customFormat="1" ht="12">
      <c r="A12" s="107"/>
      <c r="B12" s="107" t="s">
        <v>122</v>
      </c>
      <c r="C12" s="107" t="s">
        <v>123</v>
      </c>
      <c r="D12" s="107" t="s">
        <v>199</v>
      </c>
      <c r="E12" s="107"/>
      <c r="F12" s="107" t="s">
        <v>200</v>
      </c>
      <c r="G12" s="107"/>
      <c r="H12" s="6"/>
      <c r="I12" s="6"/>
      <c r="J12" s="6"/>
      <c r="K12" s="6"/>
      <c r="L12" s="6"/>
      <c r="M12" s="6"/>
    </row>
    <row r="13" spans="1:13" s="2" customFormat="1" ht="13.5">
      <c r="A13" s="107"/>
      <c r="B13" s="107"/>
      <c r="C13" s="107"/>
      <c r="D13" s="11" t="s">
        <v>123</v>
      </c>
      <c r="E13" s="11" t="s">
        <v>0</v>
      </c>
      <c r="F13" s="11" t="s">
        <v>123</v>
      </c>
      <c r="G13" s="11" t="s">
        <v>0</v>
      </c>
      <c r="H13" s="6"/>
      <c r="I13" s="6"/>
      <c r="J13" s="6"/>
      <c r="K13" s="6"/>
      <c r="L13" s="6"/>
      <c r="M13" s="6"/>
    </row>
    <row r="14" spans="1:13" s="2" customFormat="1" ht="12">
      <c r="A14" s="11">
        <f>A6</f>
        <v>2017</v>
      </c>
      <c r="B14" s="46">
        <v>1394.3</v>
      </c>
      <c r="C14" s="11">
        <v>27907.1</v>
      </c>
      <c r="D14" s="11">
        <v>17319.7</v>
      </c>
      <c r="E14" s="47">
        <v>62.1</v>
      </c>
      <c r="F14" s="11">
        <v>10587.4</v>
      </c>
      <c r="G14" s="47">
        <v>37.9</v>
      </c>
      <c r="H14" s="6"/>
      <c r="I14" s="6"/>
      <c r="J14" s="6"/>
      <c r="K14" s="6"/>
      <c r="L14" s="6"/>
      <c r="M14" s="6"/>
    </row>
    <row r="15" spans="1:13" s="2" customFormat="1" ht="12">
      <c r="A15" s="11">
        <f>A7</f>
        <v>2018</v>
      </c>
      <c r="B15" s="11">
        <v>837.3</v>
      </c>
      <c r="C15" s="11">
        <v>11183.43</v>
      </c>
      <c r="D15" s="11"/>
      <c r="E15" s="47"/>
      <c r="F15" s="11">
        <v>11183.43</v>
      </c>
      <c r="G15" s="47">
        <v>100</v>
      </c>
      <c r="H15" s="6"/>
      <c r="I15" s="6"/>
      <c r="J15" s="6"/>
      <c r="K15" s="6"/>
      <c r="L15" s="6"/>
      <c r="M15" s="6"/>
    </row>
    <row r="16" spans="1:13" s="2" customFormat="1" ht="12">
      <c r="A16" s="11">
        <f>A8</f>
        <v>2019</v>
      </c>
      <c r="B16" s="46">
        <v>825.2</v>
      </c>
      <c r="C16" s="11">
        <v>9234.8</v>
      </c>
      <c r="D16" s="11">
        <v>2468.4</v>
      </c>
      <c r="E16" s="47">
        <v>26.7</v>
      </c>
      <c r="F16" s="11">
        <v>6766.4</v>
      </c>
      <c r="G16" s="47">
        <v>73.3</v>
      </c>
      <c r="H16" s="6"/>
      <c r="I16" s="6"/>
      <c r="J16" s="6"/>
      <c r="K16" s="6"/>
      <c r="L16" s="6"/>
      <c r="M16" s="6"/>
    </row>
    <row r="17" spans="1:13" s="2" customFormat="1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2" customFormat="1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2" customFormat="1" ht="12">
      <c r="A19" s="48" t="s">
        <v>124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2" customFormat="1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2" customFormat="1" ht="12">
      <c r="A21" s="29" t="s">
        <v>328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2" customFormat="1" ht="24.75" customHeight="1">
      <c r="A22" s="9" t="s">
        <v>2</v>
      </c>
      <c r="B22" s="99" t="s">
        <v>245</v>
      </c>
      <c r="C22" s="99"/>
      <c r="D22" s="99"/>
      <c r="E22" s="6"/>
      <c r="F22" s="6"/>
      <c r="G22" s="6"/>
      <c r="H22" s="29"/>
      <c r="I22" s="6"/>
      <c r="J22" s="6"/>
      <c r="K22" s="6"/>
      <c r="L22" s="6"/>
      <c r="M22" s="6"/>
    </row>
    <row r="23" spans="1:13" s="2" customFormat="1" ht="13.5" customHeight="1">
      <c r="A23" s="9">
        <v>2017</v>
      </c>
      <c r="B23" s="99">
        <v>795.1</v>
      </c>
      <c r="C23" s="99"/>
      <c r="D23" s="99"/>
      <c r="E23" s="6"/>
      <c r="F23" s="6"/>
      <c r="G23" s="6"/>
      <c r="H23" s="29"/>
      <c r="I23" s="6"/>
      <c r="J23" s="6"/>
      <c r="K23" s="6"/>
      <c r="L23" s="6"/>
      <c r="M23" s="6"/>
    </row>
    <row r="24" spans="1:13" s="2" customFormat="1" ht="13.5" customHeight="1">
      <c r="A24" s="9">
        <v>2018</v>
      </c>
      <c r="B24" s="99">
        <v>960</v>
      </c>
      <c r="C24" s="99"/>
      <c r="D24" s="99"/>
      <c r="E24" s="6"/>
      <c r="F24" s="6"/>
      <c r="G24" s="6"/>
      <c r="H24" s="29"/>
      <c r="I24" s="6"/>
      <c r="J24" s="6"/>
      <c r="K24" s="6"/>
      <c r="L24" s="6"/>
      <c r="M24" s="6"/>
    </row>
    <row r="25" spans="1:13" s="2" customFormat="1" ht="12">
      <c r="A25" s="9">
        <v>2019</v>
      </c>
      <c r="B25" s="99">
        <v>1061.1</v>
      </c>
      <c r="C25" s="99"/>
      <c r="D25" s="99"/>
      <c r="E25" s="6"/>
      <c r="F25" s="6"/>
      <c r="G25" s="6"/>
      <c r="H25" s="6"/>
      <c r="I25" s="6"/>
      <c r="J25" s="6"/>
      <c r="K25" s="6"/>
      <c r="L25" s="6"/>
      <c r="M25" s="6"/>
    </row>
    <row r="26" spans="1:13" s="2" customFormat="1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2" customFormat="1" ht="12">
      <c r="A27" s="29" t="s">
        <v>329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" customFormat="1" ht="12">
      <c r="A28" s="107" t="s">
        <v>2</v>
      </c>
      <c r="B28" s="107" t="s">
        <v>130</v>
      </c>
      <c r="C28" s="107" t="s">
        <v>125</v>
      </c>
      <c r="D28" s="107"/>
      <c r="E28" s="107"/>
      <c r="F28" s="107"/>
      <c r="G28" s="107"/>
      <c r="H28" s="107"/>
      <c r="I28" s="6"/>
      <c r="J28" s="6"/>
      <c r="K28" s="6"/>
      <c r="L28" s="6"/>
      <c r="M28" s="6"/>
    </row>
    <row r="29" spans="1:13" s="2" customFormat="1" ht="12">
      <c r="A29" s="107"/>
      <c r="B29" s="107"/>
      <c r="C29" s="107" t="s">
        <v>126</v>
      </c>
      <c r="D29" s="107"/>
      <c r="E29" s="107" t="s">
        <v>127</v>
      </c>
      <c r="F29" s="107"/>
      <c r="G29" s="107" t="s">
        <v>128</v>
      </c>
      <c r="H29" s="107"/>
      <c r="I29" s="6"/>
      <c r="J29" s="6"/>
      <c r="K29" s="6"/>
      <c r="L29" s="6"/>
      <c r="M29" s="6"/>
    </row>
    <row r="30" spans="1:13" s="2" customFormat="1" ht="12">
      <c r="A30" s="107"/>
      <c r="B30" s="107"/>
      <c r="C30" s="11" t="s">
        <v>129</v>
      </c>
      <c r="D30" s="11" t="s">
        <v>0</v>
      </c>
      <c r="E30" s="11" t="s">
        <v>129</v>
      </c>
      <c r="F30" s="11" t="s">
        <v>0</v>
      </c>
      <c r="G30" s="11" t="s">
        <v>129</v>
      </c>
      <c r="H30" s="11" t="s">
        <v>0</v>
      </c>
      <c r="I30" s="6"/>
      <c r="J30" s="6"/>
      <c r="K30" s="6"/>
      <c r="L30" s="6"/>
      <c r="M30" s="6"/>
    </row>
    <row r="31" spans="1:13" s="2" customFormat="1" ht="12">
      <c r="A31" s="11">
        <f>A6</f>
        <v>2017</v>
      </c>
      <c r="B31" s="11">
        <v>273</v>
      </c>
      <c r="C31" s="11">
        <v>63</v>
      </c>
      <c r="D31" s="47">
        <v>23.1</v>
      </c>
      <c r="E31" s="11">
        <v>52</v>
      </c>
      <c r="F31" s="47">
        <v>19</v>
      </c>
      <c r="G31" s="11">
        <v>158</v>
      </c>
      <c r="H31" s="47">
        <v>57.9</v>
      </c>
      <c r="I31" s="6"/>
      <c r="J31" s="6"/>
      <c r="K31" s="6"/>
      <c r="L31" s="6"/>
      <c r="M31" s="6"/>
    </row>
    <row r="32" spans="1:13" s="2" customFormat="1" ht="12">
      <c r="A32" s="11">
        <f>A7</f>
        <v>2018</v>
      </c>
      <c r="B32" s="11">
        <v>316</v>
      </c>
      <c r="C32" s="11">
        <v>68</v>
      </c>
      <c r="D32" s="47">
        <v>21.5</v>
      </c>
      <c r="E32" s="11">
        <v>64</v>
      </c>
      <c r="F32" s="47">
        <v>20.3</v>
      </c>
      <c r="G32" s="11">
        <v>184</v>
      </c>
      <c r="H32" s="47">
        <v>58.2</v>
      </c>
      <c r="I32" s="6"/>
      <c r="J32" s="6"/>
      <c r="K32" s="6"/>
      <c r="L32" s="6"/>
      <c r="M32" s="6"/>
    </row>
    <row r="33" spans="1:13" s="2" customFormat="1" ht="12">
      <c r="A33" s="11">
        <f>A8</f>
        <v>2019</v>
      </c>
      <c r="B33" s="11">
        <v>312</v>
      </c>
      <c r="C33" s="11">
        <v>70</v>
      </c>
      <c r="D33" s="47">
        <v>22.4</v>
      </c>
      <c r="E33" s="11">
        <v>63</v>
      </c>
      <c r="F33" s="47">
        <v>20.2</v>
      </c>
      <c r="G33" s="11">
        <v>179</v>
      </c>
      <c r="H33" s="47">
        <v>57.4</v>
      </c>
      <c r="I33" s="6"/>
      <c r="J33" s="6"/>
      <c r="K33" s="6"/>
      <c r="L33" s="6"/>
      <c r="M33" s="6"/>
    </row>
    <row r="34" spans="1:13" s="2" customFormat="1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2" customFormat="1" ht="12">
      <c r="A35" s="25" t="s">
        <v>330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" customFormat="1" ht="12">
      <c r="A36" s="29" t="s">
        <v>331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" customFormat="1" ht="24" customHeight="1">
      <c r="A37" s="9" t="s">
        <v>2</v>
      </c>
      <c r="B37" s="107" t="s">
        <v>131</v>
      </c>
      <c r="C37" s="100"/>
      <c r="D37" s="100"/>
      <c r="E37" s="210" t="s">
        <v>249</v>
      </c>
      <c r="F37" s="211"/>
      <c r="G37" s="211"/>
      <c r="H37" s="212"/>
      <c r="I37" s="6"/>
      <c r="J37" s="6"/>
      <c r="K37" s="6"/>
      <c r="L37" s="6"/>
      <c r="M37" s="6"/>
    </row>
    <row r="38" spans="1:13" s="2" customFormat="1" ht="12.75">
      <c r="A38" s="9">
        <f>A6</f>
        <v>2017</v>
      </c>
      <c r="B38" s="99">
        <v>31</v>
      </c>
      <c r="C38" s="99"/>
      <c r="D38" s="99"/>
      <c r="E38" s="99">
        <v>12883.24</v>
      </c>
      <c r="F38" s="99"/>
      <c r="G38" s="99"/>
      <c r="H38" s="101"/>
      <c r="I38" s="6"/>
      <c r="J38" s="6"/>
      <c r="K38" s="6"/>
      <c r="L38" s="6"/>
      <c r="M38" s="6"/>
    </row>
    <row r="39" spans="1:13" s="2" customFormat="1" ht="12.75">
      <c r="A39" s="9">
        <f>A7</f>
        <v>2018</v>
      </c>
      <c r="B39" s="99">
        <v>53</v>
      </c>
      <c r="C39" s="99"/>
      <c r="D39" s="99"/>
      <c r="E39" s="99">
        <v>11305.76</v>
      </c>
      <c r="F39" s="99"/>
      <c r="G39" s="99"/>
      <c r="H39" s="101"/>
      <c r="I39" s="6"/>
      <c r="J39" s="6"/>
      <c r="K39" s="6"/>
      <c r="L39" s="6"/>
      <c r="M39" s="6"/>
    </row>
    <row r="40" spans="1:13" s="2" customFormat="1" ht="12.75">
      <c r="A40" s="9">
        <f>A8</f>
        <v>2019</v>
      </c>
      <c r="B40" s="99">
        <v>49</v>
      </c>
      <c r="C40" s="99"/>
      <c r="D40" s="99"/>
      <c r="E40" s="99">
        <v>18126.69</v>
      </c>
      <c r="F40" s="99"/>
      <c r="G40" s="99"/>
      <c r="H40" s="101"/>
      <c r="I40" s="6"/>
      <c r="J40" s="6"/>
      <c r="K40" s="6"/>
      <c r="L40" s="6"/>
      <c r="M40" s="6"/>
    </row>
    <row r="41" spans="1:13" s="2" customFormat="1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2" customFormat="1" ht="12">
      <c r="A42" s="29" t="s">
        <v>333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2" customFormat="1" ht="12">
      <c r="A43" s="84" t="s">
        <v>2</v>
      </c>
      <c r="B43" s="84" t="s">
        <v>132</v>
      </c>
      <c r="C43" s="84"/>
      <c r="D43" s="84"/>
      <c r="E43" s="84"/>
      <c r="F43" s="155" t="s">
        <v>133</v>
      </c>
      <c r="G43" s="157"/>
      <c r="H43" s="6"/>
      <c r="I43" s="6"/>
      <c r="J43" s="6"/>
      <c r="K43" s="6"/>
      <c r="L43" s="6"/>
      <c r="M43" s="6"/>
    </row>
    <row r="44" spans="1:13" s="2" customFormat="1" ht="12">
      <c r="A44" s="84"/>
      <c r="B44" s="84" t="s">
        <v>134</v>
      </c>
      <c r="C44" s="84"/>
      <c r="D44" s="84" t="s">
        <v>109</v>
      </c>
      <c r="E44" s="84"/>
      <c r="F44" s="158"/>
      <c r="G44" s="160"/>
      <c r="H44" s="6"/>
      <c r="I44" s="6"/>
      <c r="J44" s="6"/>
      <c r="K44" s="6"/>
      <c r="L44" s="6"/>
      <c r="M44" s="6"/>
    </row>
    <row r="45" spans="1:13" s="2" customFormat="1" ht="12">
      <c r="A45" s="7" t="str">
        <f>'Земли ЛФ'!C2</f>
        <v>2020г.</v>
      </c>
      <c r="B45" s="84">
        <v>128</v>
      </c>
      <c r="C45" s="84"/>
      <c r="D45" s="84">
        <v>109</v>
      </c>
      <c r="E45" s="84"/>
      <c r="F45" s="216">
        <v>85.2</v>
      </c>
      <c r="G45" s="216"/>
      <c r="H45" s="49"/>
      <c r="I45" s="6"/>
      <c r="J45" s="6"/>
      <c r="K45" s="6"/>
      <c r="L45" s="6"/>
      <c r="M45" s="6"/>
    </row>
    <row r="46" spans="1:13" s="2" customFormat="1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50" t="s">
        <v>135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2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2"/>
    </row>
    <row r="49" spans="1:13" ht="12.75">
      <c r="A49" s="29" t="s">
        <v>332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2"/>
    </row>
    <row r="50" spans="1:13" ht="12.75">
      <c r="A50" s="25" t="s">
        <v>334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22"/>
    </row>
    <row r="51" spans="1:13" ht="12.75">
      <c r="A51" s="29" t="s">
        <v>335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2"/>
    </row>
    <row r="52" spans="1:13" ht="47.25" customHeight="1">
      <c r="A52" s="7" t="s">
        <v>2</v>
      </c>
      <c r="B52" s="99" t="s">
        <v>246</v>
      </c>
      <c r="C52" s="99"/>
      <c r="D52" s="209" t="s">
        <v>185</v>
      </c>
      <c r="E52" s="113"/>
      <c r="F52" s="99" t="s">
        <v>247</v>
      </c>
      <c r="G52" s="99"/>
      <c r="H52" s="209" t="s">
        <v>185</v>
      </c>
      <c r="I52" s="113"/>
      <c r="J52" s="99" t="s">
        <v>248</v>
      </c>
      <c r="K52" s="99"/>
      <c r="L52" s="209" t="s">
        <v>185</v>
      </c>
      <c r="M52" s="113"/>
    </row>
    <row r="53" spans="1:13" ht="12.75">
      <c r="A53" s="7">
        <v>2017</v>
      </c>
      <c r="B53" s="97">
        <v>10462.1</v>
      </c>
      <c r="C53" s="98"/>
      <c r="D53" s="213">
        <v>368</v>
      </c>
      <c r="E53" s="214"/>
      <c r="F53" s="97" t="s">
        <v>355</v>
      </c>
      <c r="G53" s="98"/>
      <c r="H53" s="219" t="s">
        <v>355</v>
      </c>
      <c r="I53" s="220"/>
      <c r="J53" s="217">
        <v>45925.32</v>
      </c>
      <c r="K53" s="218"/>
      <c r="L53" s="215">
        <v>162.3</v>
      </c>
      <c r="M53" s="215"/>
    </row>
    <row r="54" spans="1:13" ht="12.75">
      <c r="A54" s="7">
        <v>2018</v>
      </c>
      <c r="B54" s="97">
        <v>106568.3</v>
      </c>
      <c r="C54" s="98"/>
      <c r="D54" s="213">
        <v>333.1</v>
      </c>
      <c r="E54" s="214"/>
      <c r="F54" s="97" t="s">
        <v>355</v>
      </c>
      <c r="G54" s="98"/>
      <c r="H54" s="219" t="s">
        <v>355</v>
      </c>
      <c r="I54" s="220"/>
      <c r="J54" s="217">
        <v>46174.87</v>
      </c>
      <c r="K54" s="218"/>
      <c r="L54" s="215">
        <v>144.7</v>
      </c>
      <c r="M54" s="215"/>
    </row>
    <row r="55" spans="1:13" ht="12.75">
      <c r="A55" s="7">
        <v>2019</v>
      </c>
      <c r="B55" s="97">
        <v>107106.56</v>
      </c>
      <c r="C55" s="98"/>
      <c r="D55" s="213">
        <v>334.7</v>
      </c>
      <c r="E55" s="214"/>
      <c r="F55" s="97" t="s">
        <v>355</v>
      </c>
      <c r="G55" s="98"/>
      <c r="H55" s="219" t="s">
        <v>355</v>
      </c>
      <c r="I55" s="220"/>
      <c r="J55" s="217">
        <v>45152.3</v>
      </c>
      <c r="K55" s="218"/>
      <c r="L55" s="215">
        <v>141.1</v>
      </c>
      <c r="M55" s="215"/>
    </row>
    <row r="56" spans="1:1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223" t="s">
        <v>336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"/>
      <c r="M57" s="22"/>
    </row>
    <row r="58" spans="1:13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224" t="s">
        <v>337</v>
      </c>
      <c r="B59" s="225" t="s">
        <v>340</v>
      </c>
      <c r="C59" s="226"/>
      <c r="D59" s="136" t="s">
        <v>338</v>
      </c>
      <c r="E59" s="150"/>
      <c r="F59" s="150"/>
      <c r="G59" s="150"/>
      <c r="H59" s="150"/>
      <c r="I59" s="150"/>
      <c r="J59" s="150"/>
      <c r="K59" s="150"/>
      <c r="L59" s="150"/>
      <c r="M59" s="126"/>
    </row>
    <row r="60" spans="1:13" ht="22.5" customHeight="1">
      <c r="A60" s="90"/>
      <c r="B60" s="227"/>
      <c r="C60" s="228"/>
      <c r="D60" s="136" t="s">
        <v>339</v>
      </c>
      <c r="E60" s="126"/>
      <c r="F60" s="136" t="s">
        <v>341</v>
      </c>
      <c r="G60" s="126"/>
      <c r="H60" s="209" t="s">
        <v>343</v>
      </c>
      <c r="I60" s="113"/>
      <c r="J60" s="209" t="s">
        <v>342</v>
      </c>
      <c r="K60" s="113"/>
      <c r="L60" s="209" t="s">
        <v>344</v>
      </c>
      <c r="M60" s="113"/>
    </row>
    <row r="61" spans="1:13" ht="12.75">
      <c r="A61" s="35">
        <v>2017</v>
      </c>
      <c r="B61" s="221">
        <v>1</v>
      </c>
      <c r="C61" s="222"/>
      <c r="D61" s="221" t="s">
        <v>355</v>
      </c>
      <c r="E61" s="222"/>
      <c r="F61" s="221">
        <v>1</v>
      </c>
      <c r="G61" s="222"/>
      <c r="H61" s="221" t="s">
        <v>355</v>
      </c>
      <c r="I61" s="222"/>
      <c r="J61" s="221" t="s">
        <v>355</v>
      </c>
      <c r="K61" s="222"/>
      <c r="L61" s="221" t="s">
        <v>355</v>
      </c>
      <c r="M61" s="222"/>
    </row>
    <row r="62" spans="1:13" ht="12.75">
      <c r="A62" s="35">
        <v>2018</v>
      </c>
      <c r="B62" s="221">
        <v>1</v>
      </c>
      <c r="C62" s="222"/>
      <c r="D62" s="221" t="s">
        <v>355</v>
      </c>
      <c r="E62" s="222"/>
      <c r="F62" s="221">
        <v>1</v>
      </c>
      <c r="G62" s="222"/>
      <c r="H62" s="221" t="s">
        <v>355</v>
      </c>
      <c r="I62" s="222"/>
      <c r="J62" s="221" t="s">
        <v>355</v>
      </c>
      <c r="K62" s="222"/>
      <c r="L62" s="221" t="s">
        <v>355</v>
      </c>
      <c r="M62" s="222"/>
    </row>
    <row r="63" spans="1:13" ht="12.75">
      <c r="A63" s="35">
        <v>2019</v>
      </c>
      <c r="B63" s="229">
        <v>1</v>
      </c>
      <c r="C63" s="229"/>
      <c r="D63" s="229" t="s">
        <v>355</v>
      </c>
      <c r="E63" s="229"/>
      <c r="F63" s="229">
        <v>1</v>
      </c>
      <c r="G63" s="229"/>
      <c r="H63" s="229" t="s">
        <v>355</v>
      </c>
      <c r="I63" s="229"/>
      <c r="J63" s="229" t="s">
        <v>355</v>
      </c>
      <c r="K63" s="229"/>
      <c r="L63" s="229" t="s">
        <v>355</v>
      </c>
      <c r="M63" s="229"/>
    </row>
  </sheetData>
  <sheetProtection/>
  <mergeCells count="94">
    <mergeCell ref="D62:E62"/>
    <mergeCell ref="F62:G62"/>
    <mergeCell ref="B63:C63"/>
    <mergeCell ref="D63:E63"/>
    <mergeCell ref="F63:G63"/>
    <mergeCell ref="H63:I63"/>
    <mergeCell ref="J63:K63"/>
    <mergeCell ref="L63:M63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2:C62"/>
    <mergeCell ref="A57:K57"/>
    <mergeCell ref="D60:E60"/>
    <mergeCell ref="F60:G60"/>
    <mergeCell ref="H60:I60"/>
    <mergeCell ref="J60:K60"/>
    <mergeCell ref="L60:M60"/>
    <mergeCell ref="A59:A60"/>
    <mergeCell ref="B59:C60"/>
    <mergeCell ref="D59:M59"/>
    <mergeCell ref="J54:K54"/>
    <mergeCell ref="J55:K55"/>
    <mergeCell ref="H54:I54"/>
    <mergeCell ref="H55:I55"/>
    <mergeCell ref="H53:I53"/>
    <mergeCell ref="F54:G54"/>
    <mergeCell ref="F55:G55"/>
    <mergeCell ref="F53:G53"/>
    <mergeCell ref="J53:K53"/>
    <mergeCell ref="F45:G45"/>
    <mergeCell ref="B52:C52"/>
    <mergeCell ref="D45:E45"/>
    <mergeCell ref="D55:E55"/>
    <mergeCell ref="A28:A30"/>
    <mergeCell ref="B28:B30"/>
    <mergeCell ref="C28:H28"/>
    <mergeCell ref="C29:D29"/>
    <mergeCell ref="E29:F29"/>
    <mergeCell ref="A43:A44"/>
    <mergeCell ref="E40:H40"/>
    <mergeCell ref="B40:D40"/>
    <mergeCell ref="E38:H38"/>
    <mergeCell ref="F43:G44"/>
    <mergeCell ref="L55:M55"/>
    <mergeCell ref="L52:M52"/>
    <mergeCell ref="L54:M54"/>
    <mergeCell ref="L53:M53"/>
    <mergeCell ref="J52:K52"/>
    <mergeCell ref="F52:G52"/>
    <mergeCell ref="A11:A13"/>
    <mergeCell ref="B11:C11"/>
    <mergeCell ref="D11:G11"/>
    <mergeCell ref="B12:B13"/>
    <mergeCell ref="C12:C13"/>
    <mergeCell ref="D12:E12"/>
    <mergeCell ref="F12:G12"/>
    <mergeCell ref="B22:D22"/>
    <mergeCell ref="B6:C6"/>
    <mergeCell ref="B7:C7"/>
    <mergeCell ref="B8:C8"/>
    <mergeCell ref="D6:E6"/>
    <mergeCell ref="D7:E7"/>
    <mergeCell ref="D8:E8"/>
    <mergeCell ref="D44:E44"/>
    <mergeCell ref="D52:E52"/>
    <mergeCell ref="B43:E43"/>
    <mergeCell ref="B44:C44"/>
    <mergeCell ref="D53:E53"/>
    <mergeCell ref="D54:E54"/>
    <mergeCell ref="B54:C54"/>
    <mergeCell ref="B45:C45"/>
    <mergeCell ref="E37:H37"/>
    <mergeCell ref="B25:D25"/>
    <mergeCell ref="G29:H29"/>
    <mergeCell ref="B37:D37"/>
    <mergeCell ref="E39:H39"/>
    <mergeCell ref="B39:D39"/>
    <mergeCell ref="B55:C55"/>
    <mergeCell ref="B53:C53"/>
    <mergeCell ref="F4:H4"/>
    <mergeCell ref="A4:A5"/>
    <mergeCell ref="B4:C5"/>
    <mergeCell ref="D4:E5"/>
    <mergeCell ref="H52:I52"/>
    <mergeCell ref="B24:D24"/>
    <mergeCell ref="B23:D23"/>
    <mergeCell ref="B38:D38"/>
  </mergeCells>
  <printOptions/>
  <pageMargins left="0.7086614173228347" right="0.3937007874015748" top="0.7480314960629921" bottom="0.5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5.625" style="0" customWidth="1"/>
    <col min="2" max="2" width="12.125" style="0" customWidth="1"/>
    <col min="3" max="3" width="10.375" style="0" customWidth="1"/>
    <col min="4" max="4" width="14.00390625" style="0" customWidth="1"/>
    <col min="5" max="5" width="16.875" style="0" customWidth="1"/>
    <col min="6" max="6" width="23.75390625" style="0" customWidth="1"/>
  </cols>
  <sheetData>
    <row r="2" spans="1:6" ht="15">
      <c r="A2" s="230" t="s">
        <v>277</v>
      </c>
      <c r="B2" s="230"/>
      <c r="C2" s="230"/>
      <c r="D2" s="230"/>
      <c r="E2" s="230"/>
      <c r="F2" s="230"/>
    </row>
    <row r="3" spans="1:6" ht="15">
      <c r="A3" s="230" t="s">
        <v>278</v>
      </c>
      <c r="B3" s="230"/>
      <c r="C3" s="230"/>
      <c r="D3" s="230"/>
      <c r="E3" s="230"/>
      <c r="F3" s="230"/>
    </row>
    <row r="6" spans="1:6" ht="30">
      <c r="A6" s="37" t="s">
        <v>268</v>
      </c>
      <c r="B6" s="37" t="s">
        <v>269</v>
      </c>
      <c r="C6" s="37" t="s">
        <v>270</v>
      </c>
      <c r="D6" s="37" t="s">
        <v>271</v>
      </c>
      <c r="E6" s="37" t="s">
        <v>272</v>
      </c>
      <c r="F6" s="37" t="s">
        <v>273</v>
      </c>
    </row>
    <row r="7" spans="1:6" ht="30">
      <c r="A7" s="81" t="s">
        <v>353</v>
      </c>
      <c r="B7" s="81">
        <v>25</v>
      </c>
      <c r="C7" s="81">
        <v>58</v>
      </c>
      <c r="D7" s="81">
        <v>12.8</v>
      </c>
      <c r="E7" s="81" t="s">
        <v>274</v>
      </c>
      <c r="F7" s="81" t="s">
        <v>276</v>
      </c>
    </row>
    <row r="8" spans="1:6" ht="30">
      <c r="A8" s="81" t="s">
        <v>353</v>
      </c>
      <c r="B8" s="81">
        <v>23</v>
      </c>
      <c r="C8" s="81">
        <v>21</v>
      </c>
      <c r="D8" s="81">
        <v>5.3</v>
      </c>
      <c r="E8" s="81" t="s">
        <v>274</v>
      </c>
      <c r="F8" s="81" t="s">
        <v>354</v>
      </c>
    </row>
    <row r="9" spans="1:6" ht="30">
      <c r="A9" s="81" t="s">
        <v>353</v>
      </c>
      <c r="B9" s="81">
        <v>39</v>
      </c>
      <c r="C9" s="81">
        <v>7.8</v>
      </c>
      <c r="D9" s="81">
        <v>1.8</v>
      </c>
      <c r="E9" s="81" t="s">
        <v>274</v>
      </c>
      <c r="F9" s="81" t="s">
        <v>354</v>
      </c>
    </row>
    <row r="10" spans="1:6" ht="30">
      <c r="A10" s="81" t="s">
        <v>353</v>
      </c>
      <c r="B10" s="81">
        <v>24</v>
      </c>
      <c r="C10" s="81">
        <v>48</v>
      </c>
      <c r="D10" s="81">
        <v>0.4</v>
      </c>
      <c r="E10" s="81" t="s">
        <v>274</v>
      </c>
      <c r="F10" s="81" t="s">
        <v>275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76.625" style="0" customWidth="1"/>
    <col min="2" max="2" width="12.25390625" style="0" customWidth="1"/>
    <col min="3" max="3" width="16.00390625" style="0" customWidth="1"/>
  </cols>
  <sheetData>
    <row r="1" spans="1:3" ht="12.75">
      <c r="A1" s="231"/>
      <c r="B1" s="231"/>
      <c r="C1" s="231"/>
    </row>
    <row r="2" spans="1:3" ht="12.75">
      <c r="A2" s="231"/>
      <c r="B2" s="231"/>
      <c r="C2" s="232"/>
    </row>
    <row r="3" spans="1:3" ht="15">
      <c r="A3" s="233" t="s">
        <v>380</v>
      </c>
      <c r="B3" s="233"/>
      <c r="C3" s="233"/>
    </row>
    <row r="4" spans="1:3" ht="15">
      <c r="A4" s="234"/>
      <c r="B4" s="234"/>
      <c r="C4" s="234"/>
    </row>
    <row r="5" spans="1:3" ht="15">
      <c r="A5" s="234"/>
      <c r="B5" s="234"/>
      <c r="C5" s="234"/>
    </row>
    <row r="6" spans="1:3" ht="12.75">
      <c r="A6" s="235" t="s">
        <v>381</v>
      </c>
      <c r="B6" s="235"/>
      <c r="C6" s="236"/>
    </row>
    <row r="7" spans="1:3" ht="12.75">
      <c r="A7" s="237"/>
      <c r="B7" s="235"/>
      <c r="C7" s="236"/>
    </row>
    <row r="8" spans="1:3" ht="102">
      <c r="A8" s="238" t="s">
        <v>382</v>
      </c>
      <c r="B8" s="238" t="s">
        <v>383</v>
      </c>
      <c r="C8" s="238" t="s">
        <v>384</v>
      </c>
    </row>
    <row r="9" spans="1:3" ht="12.75">
      <c r="A9" s="239">
        <v>1</v>
      </c>
      <c r="B9" s="239">
        <v>2</v>
      </c>
      <c r="C9" s="239">
        <v>3</v>
      </c>
    </row>
    <row r="10" spans="1:3" ht="12.75">
      <c r="A10" s="240" t="s">
        <v>385</v>
      </c>
      <c r="B10" s="241"/>
      <c r="C10" s="241"/>
    </row>
    <row r="11" spans="1:3" ht="12.75">
      <c r="A11" s="242" t="s">
        <v>386</v>
      </c>
      <c r="B11" s="243"/>
      <c r="C11" s="244"/>
    </row>
    <row r="12" spans="1:3" ht="12.75">
      <c r="A12" s="245" t="s">
        <v>387</v>
      </c>
      <c r="B12" s="246">
        <f>B14+B22+B23+B24</f>
        <v>1060</v>
      </c>
      <c r="C12" s="247">
        <f>B12*100/B26</f>
        <v>1.7740585774058577</v>
      </c>
    </row>
    <row r="13" spans="1:3" ht="12.75">
      <c r="A13" s="248" t="s">
        <v>388</v>
      </c>
      <c r="B13" s="249"/>
      <c r="C13" s="247"/>
    </row>
    <row r="14" spans="1:3" ht="12.75">
      <c r="A14" s="308" t="s">
        <v>389</v>
      </c>
      <c r="B14" s="246">
        <f>B16+B17+B18+B19+B20+B21</f>
        <v>797</v>
      </c>
      <c r="C14" s="247">
        <f>B14*100/B26</f>
        <v>1.3338912133891214</v>
      </c>
    </row>
    <row r="15" spans="1:3" ht="12.75">
      <c r="A15" s="248" t="s">
        <v>390</v>
      </c>
      <c r="B15" s="249"/>
      <c r="C15" s="247"/>
    </row>
    <row r="16" spans="1:3" ht="12.75">
      <c r="A16" s="248" t="s">
        <v>391</v>
      </c>
      <c r="B16" s="246"/>
      <c r="C16" s="247"/>
    </row>
    <row r="17" spans="1:3" ht="12.75">
      <c r="A17" s="248" t="s">
        <v>392</v>
      </c>
      <c r="B17" s="246"/>
      <c r="C17" s="247"/>
    </row>
    <row r="18" spans="1:3" ht="12.75">
      <c r="A18" s="248" t="s">
        <v>393</v>
      </c>
      <c r="B18" s="246"/>
      <c r="C18" s="247"/>
    </row>
    <row r="19" spans="1:3" ht="12.75">
      <c r="A19" s="248" t="s">
        <v>394</v>
      </c>
      <c r="B19" s="246">
        <v>742.2</v>
      </c>
      <c r="C19" s="247">
        <f>B19*100/B26</f>
        <v>1.2421757322175733</v>
      </c>
    </row>
    <row r="20" spans="1:3" ht="12.75">
      <c r="A20" s="308" t="s">
        <v>395</v>
      </c>
      <c r="B20" s="246"/>
      <c r="C20" s="247"/>
    </row>
    <row r="21" spans="1:3" ht="12.75">
      <c r="A21" s="250" t="s">
        <v>396</v>
      </c>
      <c r="B21" s="246">
        <v>54.8</v>
      </c>
      <c r="C21" s="247">
        <f>B21*100/B26</f>
        <v>0.09171548117154811</v>
      </c>
    </row>
    <row r="22" spans="1:3" ht="12.75">
      <c r="A22" s="308" t="s">
        <v>397</v>
      </c>
      <c r="B22" s="246">
        <v>263</v>
      </c>
      <c r="C22" s="247">
        <f>B22*100/B27</f>
        <v>2.4309085867455402</v>
      </c>
    </row>
    <row r="23" spans="1:3" ht="12.75">
      <c r="A23" s="248" t="s">
        <v>398</v>
      </c>
      <c r="B23" s="246"/>
      <c r="C23" s="247"/>
    </row>
    <row r="24" spans="1:3" ht="12.75">
      <c r="A24" s="309" t="s">
        <v>399</v>
      </c>
      <c r="B24" s="246"/>
      <c r="C24" s="247"/>
    </row>
    <row r="25" spans="1:3" ht="12.75">
      <c r="A25" s="242" t="s">
        <v>400</v>
      </c>
      <c r="B25" s="243"/>
      <c r="C25" s="244"/>
    </row>
    <row r="26" spans="1:3" ht="12.75">
      <c r="A26" s="248" t="s">
        <v>401</v>
      </c>
      <c r="B26" s="249">
        <v>59750</v>
      </c>
      <c r="C26" s="251"/>
    </row>
    <row r="27" spans="1:3" ht="12.75">
      <c r="A27" s="248" t="s">
        <v>402</v>
      </c>
      <c r="B27" s="246">
        <v>10819</v>
      </c>
      <c r="C27" s="247">
        <f>B27*100/B26</f>
        <v>18.1071129707113</v>
      </c>
    </row>
    <row r="28" spans="1:3" ht="12.75">
      <c r="A28" s="248" t="s">
        <v>403</v>
      </c>
      <c r="B28" s="249">
        <v>48931</v>
      </c>
      <c r="C28" s="247">
        <f>B28*100/B26</f>
        <v>81.8928870292887</v>
      </c>
    </row>
    <row r="29" spans="1:3" ht="12.75">
      <c r="A29" s="248" t="s">
        <v>404</v>
      </c>
      <c r="B29" s="246">
        <v>39079</v>
      </c>
      <c r="C29" s="247">
        <f>B29*100/B26</f>
        <v>65.4041841004184</v>
      </c>
    </row>
    <row r="30" spans="1:3" ht="12.75">
      <c r="A30" s="248" t="s">
        <v>405</v>
      </c>
      <c r="B30" s="246">
        <v>9754</v>
      </c>
      <c r="C30" s="247">
        <f>B30*100/B26</f>
        <v>16.32468619246862</v>
      </c>
    </row>
    <row r="31" spans="1:3" ht="12.75">
      <c r="A31" s="248" t="s">
        <v>406</v>
      </c>
      <c r="B31" s="246">
        <v>98</v>
      </c>
      <c r="C31" s="247">
        <f>B31*100/B26</f>
        <v>0.16401673640167364</v>
      </c>
    </row>
    <row r="32" spans="1:3" ht="12.75">
      <c r="A32" s="308" t="s">
        <v>407</v>
      </c>
      <c r="B32" s="248"/>
      <c r="C32" s="251"/>
    </row>
    <row r="33" spans="1:3" ht="12.75">
      <c r="A33" s="250" t="s">
        <v>408</v>
      </c>
      <c r="B33" s="252"/>
      <c r="C33" s="251"/>
    </row>
    <row r="34" spans="1:3" ht="12.75">
      <c r="A34" s="250" t="s">
        <v>409</v>
      </c>
      <c r="B34" s="252"/>
      <c r="C34" s="247"/>
    </row>
    <row r="35" spans="1:3" ht="12.75">
      <c r="A35" s="250" t="s">
        <v>410</v>
      </c>
      <c r="B35" s="252"/>
      <c r="C35" s="247"/>
    </row>
    <row r="36" spans="1:3" ht="12.75">
      <c r="A36" s="248"/>
      <c r="B36" s="252"/>
      <c r="C36" s="247"/>
    </row>
    <row r="37" spans="1:3" ht="12.75">
      <c r="A37" s="248" t="s">
        <v>411</v>
      </c>
      <c r="B37" s="253">
        <f>B38+B62</f>
        <v>70.8</v>
      </c>
      <c r="C37" s="247">
        <f>B37*100/B26</f>
        <v>0.11849372384937239</v>
      </c>
    </row>
    <row r="38" spans="1:3" ht="12.75">
      <c r="A38" s="248" t="s">
        <v>412</v>
      </c>
      <c r="B38" s="253">
        <f>SUM(B39:B60)</f>
        <v>70.8</v>
      </c>
      <c r="C38" s="247">
        <v>0.12</v>
      </c>
    </row>
    <row r="39" spans="1:3" ht="12.75">
      <c r="A39" s="248" t="s">
        <v>413</v>
      </c>
      <c r="B39" s="252"/>
      <c r="C39" s="247"/>
    </row>
    <row r="40" spans="1:3" ht="12.75">
      <c r="A40" s="248" t="s">
        <v>414</v>
      </c>
      <c r="B40" s="252"/>
      <c r="C40" s="247"/>
    </row>
    <row r="41" spans="1:3" ht="12.75">
      <c r="A41" s="248" t="s">
        <v>415</v>
      </c>
      <c r="B41" s="252"/>
      <c r="C41" s="247"/>
    </row>
    <row r="42" spans="1:3" ht="12.75">
      <c r="A42" s="248" t="s">
        <v>416</v>
      </c>
      <c r="B42" s="252"/>
      <c r="C42" s="247"/>
    </row>
    <row r="43" spans="1:3" ht="12.75">
      <c r="A43" s="248" t="s">
        <v>417</v>
      </c>
      <c r="B43" s="252"/>
      <c r="C43" s="247"/>
    </row>
    <row r="44" spans="1:3" ht="12.75">
      <c r="A44" s="248" t="s">
        <v>418</v>
      </c>
      <c r="B44" s="252"/>
      <c r="C44" s="247"/>
    </row>
    <row r="45" spans="1:3" ht="12.75">
      <c r="A45" s="248" t="s">
        <v>419</v>
      </c>
      <c r="B45" s="252"/>
      <c r="C45" s="247"/>
    </row>
    <row r="46" spans="1:3" ht="12.75">
      <c r="A46" s="248" t="s">
        <v>420</v>
      </c>
      <c r="B46" s="252"/>
      <c r="C46" s="247"/>
    </row>
    <row r="47" spans="1:3" ht="12.75">
      <c r="A47" s="248" t="s">
        <v>421</v>
      </c>
      <c r="B47" s="252"/>
      <c r="C47" s="247"/>
    </row>
    <row r="48" spans="1:3" ht="12.75">
      <c r="A48" s="248" t="s">
        <v>422</v>
      </c>
      <c r="B48" s="252"/>
      <c r="C48" s="247"/>
    </row>
    <row r="49" spans="1:3" ht="12.75">
      <c r="A49" s="248" t="s">
        <v>423</v>
      </c>
      <c r="B49" s="252"/>
      <c r="C49" s="247"/>
    </row>
    <row r="50" spans="1:3" ht="12.75">
      <c r="A50" s="248" t="s">
        <v>424</v>
      </c>
      <c r="B50" s="254">
        <v>20.7</v>
      </c>
      <c r="C50" s="247">
        <f>B50*100/B26</f>
        <v>0.03464435146443515</v>
      </c>
    </row>
    <row r="51" spans="1:3" ht="12.75">
      <c r="A51" s="248" t="s">
        <v>425</v>
      </c>
      <c r="B51" s="252"/>
      <c r="C51" s="247"/>
    </row>
    <row r="52" spans="1:3" ht="12.75">
      <c r="A52" s="248" t="s">
        <v>426</v>
      </c>
      <c r="B52" s="252"/>
      <c r="C52" s="247"/>
    </row>
    <row r="53" spans="1:3" ht="12.75">
      <c r="A53" s="248" t="s">
        <v>427</v>
      </c>
      <c r="B53" s="252"/>
      <c r="C53" s="247"/>
    </row>
    <row r="54" spans="1:3" ht="12.75">
      <c r="A54" s="248" t="s">
        <v>428</v>
      </c>
      <c r="B54" s="253">
        <v>50.1</v>
      </c>
      <c r="C54" s="247">
        <f>B54*100/B26</f>
        <v>0.08384937238493724</v>
      </c>
    </row>
    <row r="55" spans="1:3" ht="12.75">
      <c r="A55" s="248" t="s">
        <v>429</v>
      </c>
      <c r="B55" s="252"/>
      <c r="C55" s="247"/>
    </row>
    <row r="56" spans="1:3" ht="12.75">
      <c r="A56" s="248" t="s">
        <v>430</v>
      </c>
      <c r="B56" s="252"/>
      <c r="C56" s="247"/>
    </row>
    <row r="57" spans="1:3" ht="12.75">
      <c r="A57" s="248" t="s">
        <v>431</v>
      </c>
      <c r="B57" s="252"/>
      <c r="C57" s="251"/>
    </row>
    <row r="58" spans="1:3" ht="12.75">
      <c r="A58" s="248" t="s">
        <v>432</v>
      </c>
      <c r="B58" s="252"/>
      <c r="C58" s="251"/>
    </row>
    <row r="59" spans="1:3" ht="12.75">
      <c r="A59" s="248" t="s">
        <v>433</v>
      </c>
      <c r="B59" s="252"/>
      <c r="C59" s="251"/>
    </row>
    <row r="60" spans="1:3" ht="12.75">
      <c r="A60" s="248" t="s">
        <v>434</v>
      </c>
      <c r="B60" s="252"/>
      <c r="C60" s="251"/>
    </row>
    <row r="61" spans="1:3" ht="12.75">
      <c r="A61" s="248"/>
      <c r="B61" s="252"/>
      <c r="C61" s="251"/>
    </row>
    <row r="62" spans="1:3" ht="12.75">
      <c r="A62" s="248" t="s">
        <v>435</v>
      </c>
      <c r="B62" s="248"/>
      <c r="C62" s="251"/>
    </row>
    <row r="63" spans="1:3" ht="12.75">
      <c r="A63" s="248" t="s">
        <v>413</v>
      </c>
      <c r="B63" s="252"/>
      <c r="C63" s="251"/>
    </row>
    <row r="64" spans="1:3" ht="12.75">
      <c r="A64" s="248" t="s">
        <v>414</v>
      </c>
      <c r="B64" s="252"/>
      <c r="C64" s="251"/>
    </row>
    <row r="65" spans="1:3" ht="12.75">
      <c r="A65" s="248" t="s">
        <v>415</v>
      </c>
      <c r="B65" s="252"/>
      <c r="C65" s="251"/>
    </row>
    <row r="66" spans="1:3" ht="12.75">
      <c r="A66" s="248" t="s">
        <v>416</v>
      </c>
      <c r="B66" s="252"/>
      <c r="C66" s="251"/>
    </row>
    <row r="67" spans="1:3" ht="12.75">
      <c r="A67" s="248" t="s">
        <v>417</v>
      </c>
      <c r="B67" s="252"/>
      <c r="C67" s="251"/>
    </row>
    <row r="68" spans="1:3" ht="12.75">
      <c r="A68" s="248" t="s">
        <v>418</v>
      </c>
      <c r="B68" s="252"/>
      <c r="C68" s="251"/>
    </row>
    <row r="69" spans="1:3" ht="12.75">
      <c r="A69" s="248" t="s">
        <v>419</v>
      </c>
      <c r="B69" s="252"/>
      <c r="C69" s="251"/>
    </row>
    <row r="70" spans="1:3" ht="12.75">
      <c r="A70" s="248" t="s">
        <v>420</v>
      </c>
      <c r="B70" s="252"/>
      <c r="C70" s="251"/>
    </row>
    <row r="71" spans="1:3" ht="12.75">
      <c r="A71" s="248" t="s">
        <v>421</v>
      </c>
      <c r="B71" s="252"/>
      <c r="C71" s="251"/>
    </row>
    <row r="72" spans="1:3" ht="12.75">
      <c r="A72" s="248" t="s">
        <v>422</v>
      </c>
      <c r="B72" s="252"/>
      <c r="C72" s="251"/>
    </row>
    <row r="73" spans="1:3" ht="12.75">
      <c r="A73" s="248" t="s">
        <v>423</v>
      </c>
      <c r="B73" s="252"/>
      <c r="C73" s="251"/>
    </row>
    <row r="74" spans="1:3" ht="12.75">
      <c r="A74" s="248" t="s">
        <v>424</v>
      </c>
      <c r="B74" s="252"/>
      <c r="C74" s="251"/>
    </row>
    <row r="75" spans="1:3" ht="12.75">
      <c r="A75" s="248" t="s">
        <v>425</v>
      </c>
      <c r="B75" s="252"/>
      <c r="C75" s="251"/>
    </row>
    <row r="76" spans="1:3" ht="12.75">
      <c r="A76" s="248" t="s">
        <v>426</v>
      </c>
      <c r="B76" s="252"/>
      <c r="C76" s="251"/>
    </row>
    <row r="77" spans="1:3" ht="12.75">
      <c r="A77" s="248" t="s">
        <v>427</v>
      </c>
      <c r="B77" s="252"/>
      <c r="C77" s="251"/>
    </row>
    <row r="78" spans="1:3" ht="12.75">
      <c r="A78" s="248" t="s">
        <v>428</v>
      </c>
      <c r="B78" s="252"/>
      <c r="C78" s="251"/>
    </row>
    <row r="79" spans="1:3" ht="12.75">
      <c r="A79" s="248" t="s">
        <v>429</v>
      </c>
      <c r="B79" s="252"/>
      <c r="C79" s="251"/>
    </row>
    <row r="80" spans="1:3" ht="12.75">
      <c r="A80" s="248" t="s">
        <v>430</v>
      </c>
      <c r="B80" s="252"/>
      <c r="C80" s="251"/>
    </row>
    <row r="81" spans="1:3" ht="12.75">
      <c r="A81" s="248" t="s">
        <v>431</v>
      </c>
      <c r="B81" s="252"/>
      <c r="C81" s="251"/>
    </row>
    <row r="82" spans="1:3" ht="12.75">
      <c r="A82" s="248" t="s">
        <v>432</v>
      </c>
      <c r="B82" s="252"/>
      <c r="C82" s="251"/>
    </row>
    <row r="83" spans="1:3" ht="12.75">
      <c r="A83" s="248" t="s">
        <v>433</v>
      </c>
      <c r="B83" s="252"/>
      <c r="C83" s="251"/>
    </row>
    <row r="84" spans="1:3" ht="12.75">
      <c r="A84" s="248" t="s">
        <v>434</v>
      </c>
      <c r="B84" s="252"/>
      <c r="C84" s="251"/>
    </row>
    <row r="85" spans="1:3" ht="12.75">
      <c r="A85" s="248"/>
      <c r="B85" s="252"/>
      <c r="C85" s="251"/>
    </row>
    <row r="86" spans="1:3" ht="12.75">
      <c r="A86" s="248" t="s">
        <v>436</v>
      </c>
      <c r="B86" s="248"/>
      <c r="C86" s="251"/>
    </row>
    <row r="87" spans="1:3" ht="12.75">
      <c r="A87" s="248" t="s">
        <v>437</v>
      </c>
      <c r="B87" s="252"/>
      <c r="C87" s="251"/>
    </row>
    <row r="88" spans="1:3" ht="12.75">
      <c r="A88" s="248" t="s">
        <v>438</v>
      </c>
      <c r="B88" s="252"/>
      <c r="C88" s="251"/>
    </row>
    <row r="89" spans="1:3" ht="12.75">
      <c r="A89" s="248" t="s">
        <v>439</v>
      </c>
      <c r="B89" s="252"/>
      <c r="C89" s="251"/>
    </row>
    <row r="90" spans="1:3" ht="12.75">
      <c r="A90" s="248" t="s">
        <v>440</v>
      </c>
      <c r="B90" s="252"/>
      <c r="C90" s="251"/>
    </row>
    <row r="91" spans="1:3" ht="12.75">
      <c r="A91" s="248"/>
      <c r="B91" s="252"/>
      <c r="C91" s="251"/>
    </row>
    <row r="92" spans="1:3" ht="12.75">
      <c r="A92" s="308" t="s">
        <v>441</v>
      </c>
      <c r="B92" s="253">
        <v>44422</v>
      </c>
      <c r="C92" s="247">
        <f>B92*100/B26</f>
        <v>74.34644351464435</v>
      </c>
    </row>
    <row r="93" spans="1:3" ht="12.75">
      <c r="A93" s="242" t="s">
        <v>442</v>
      </c>
      <c r="B93" s="243"/>
      <c r="C93" s="244"/>
    </row>
    <row r="94" spans="1:3" ht="12.75">
      <c r="A94" s="255" t="s">
        <v>443</v>
      </c>
      <c r="B94" s="252"/>
      <c r="C94" s="256" t="s">
        <v>221</v>
      </c>
    </row>
    <row r="95" spans="1:3" ht="12.75">
      <c r="A95" s="248" t="s">
        <v>444</v>
      </c>
      <c r="B95" s="252"/>
      <c r="C95" s="251"/>
    </row>
    <row r="96" spans="1:3" ht="12.75">
      <c r="A96" s="248" t="s">
        <v>445</v>
      </c>
      <c r="B96" s="252"/>
      <c r="C96" s="251"/>
    </row>
    <row r="97" spans="1:3" ht="12.75">
      <c r="A97" s="248" t="s">
        <v>446</v>
      </c>
      <c r="B97" s="252"/>
      <c r="C97" s="251"/>
    </row>
    <row r="98" spans="1:3" ht="12.75">
      <c r="A98" s="248" t="s">
        <v>447</v>
      </c>
      <c r="B98" s="252"/>
      <c r="C98" s="251"/>
    </row>
    <row r="99" spans="1:3" ht="12.75">
      <c r="A99" s="248" t="s">
        <v>448</v>
      </c>
      <c r="B99" s="252"/>
      <c r="C99" s="251"/>
    </row>
    <row r="100" spans="1:3" ht="12.75">
      <c r="A100" s="248" t="s">
        <v>449</v>
      </c>
      <c r="B100" s="252"/>
      <c r="C100" s="251"/>
    </row>
    <row r="101" spans="1:3" ht="12.75">
      <c r="A101" s="248" t="s">
        <v>450</v>
      </c>
      <c r="B101" s="252"/>
      <c r="C101" s="251"/>
    </row>
    <row r="102" spans="1:3" ht="12.75">
      <c r="A102" s="248" t="s">
        <v>451</v>
      </c>
      <c r="B102" s="252"/>
      <c r="C102" s="251"/>
    </row>
    <row r="103" spans="1:3" ht="12.75">
      <c r="A103" s="248" t="s">
        <v>452</v>
      </c>
      <c r="B103" s="252"/>
      <c r="C103" s="251"/>
    </row>
  </sheetData>
  <sheetProtection/>
  <mergeCells count="5">
    <mergeCell ref="A3:C3"/>
    <mergeCell ref="A10:C10"/>
    <mergeCell ref="A11:C11"/>
    <mergeCell ref="A25:C25"/>
    <mergeCell ref="A93:C9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9.125" style="0" customWidth="1"/>
  </cols>
  <sheetData>
    <row r="2" spans="1:12" ht="15">
      <c r="A2" s="258" t="s">
        <v>453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">
      <c r="A3" s="258" t="s">
        <v>454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5" spans="1:8" ht="12.75">
      <c r="A5" s="260"/>
      <c r="B5" s="261"/>
      <c r="C5" s="261"/>
      <c r="D5" s="261"/>
      <c r="E5" s="262"/>
      <c r="F5" s="263"/>
      <c r="G5" s="263"/>
      <c r="H5" s="288"/>
    </row>
    <row r="6" spans="1:8" ht="12.75">
      <c r="A6" s="310"/>
      <c r="B6" s="267"/>
      <c r="C6" s="267"/>
      <c r="D6" s="267"/>
      <c r="E6" s="268"/>
      <c r="F6" s="269"/>
      <c r="G6" s="269"/>
      <c r="H6" s="269"/>
    </row>
    <row r="7" spans="1:8" ht="12.75">
      <c r="A7" s="310"/>
      <c r="B7" s="267"/>
      <c r="C7" s="267"/>
      <c r="D7" s="267"/>
      <c r="E7" s="304"/>
      <c r="F7" s="274"/>
      <c r="G7" s="274"/>
      <c r="H7" s="274"/>
    </row>
    <row r="8" spans="1:8" ht="12.75">
      <c r="A8" s="311"/>
      <c r="B8" s="277"/>
      <c r="C8" s="277"/>
      <c r="D8" s="277"/>
      <c r="E8" s="305"/>
      <c r="F8" s="281"/>
      <c r="G8" s="281"/>
      <c r="H8" s="281"/>
    </row>
    <row r="9" spans="1:8" ht="12.75">
      <c r="A9" s="239"/>
      <c r="B9" s="239"/>
      <c r="C9" s="239"/>
      <c r="D9" s="239"/>
      <c r="E9" s="282"/>
      <c r="F9" s="282"/>
      <c r="G9" s="282"/>
      <c r="H9" s="282"/>
    </row>
    <row r="10" ht="12.75">
      <c r="A10" s="283"/>
    </row>
    <row r="11" spans="1:8" ht="12.75">
      <c r="A11" s="287"/>
      <c r="B11" s="306"/>
      <c r="C11" s="306"/>
      <c r="D11" s="306"/>
      <c r="E11" s="306"/>
      <c r="F11" s="306"/>
      <c r="G11" s="306"/>
      <c r="H11" s="307"/>
    </row>
    <row r="12" ht="12.75">
      <c r="A12" s="289"/>
    </row>
    <row r="13" ht="12.75">
      <c r="A13" s="289"/>
    </row>
    <row r="14" ht="12.75">
      <c r="A14" s="289"/>
    </row>
    <row r="15" spans="1:8" ht="12.75">
      <c r="A15" s="289"/>
      <c r="B15" s="290"/>
      <c r="C15" s="290"/>
      <c r="D15" s="290"/>
      <c r="E15" s="291"/>
      <c r="F15" s="291"/>
      <c r="G15" s="291"/>
      <c r="H15" s="291"/>
    </row>
    <row r="16" ht="12.75">
      <c r="A16" s="289"/>
    </row>
    <row r="17" ht="12.75">
      <c r="A17" s="289"/>
    </row>
    <row r="18" spans="1:8" ht="12.75">
      <c r="A18" s="289"/>
      <c r="B18" s="290"/>
      <c r="C18" s="290"/>
      <c r="D18" s="290"/>
      <c r="E18" s="291"/>
      <c r="F18" s="291"/>
      <c r="G18" s="291"/>
      <c r="H18" s="291"/>
    </row>
    <row r="19" ht="12.75">
      <c r="A19" s="289"/>
    </row>
    <row r="20" spans="1:8" ht="12.75">
      <c r="A20" s="293"/>
      <c r="B20" s="290"/>
      <c r="C20" s="290"/>
      <c r="D20" s="290"/>
      <c r="E20" s="291"/>
      <c r="F20" s="291"/>
      <c r="G20" s="291"/>
      <c r="H20" s="291"/>
    </row>
    <row r="21" ht="12.75">
      <c r="A21" s="293"/>
    </row>
    <row r="22" spans="1:8" ht="12.75">
      <c r="A22" s="293"/>
      <c r="B22" s="290"/>
      <c r="C22" s="290"/>
      <c r="D22" s="290"/>
      <c r="E22" s="291"/>
      <c r="F22" s="291"/>
      <c r="G22" s="291"/>
      <c r="H22" s="291"/>
    </row>
    <row r="23" spans="1:12" ht="12.75">
      <c r="A23" s="294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</row>
    <row r="24" spans="1:12" ht="12.75">
      <c r="A24" s="295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</row>
    <row r="25" spans="1:8" ht="12.75">
      <c r="A25" s="287"/>
      <c r="B25" s="306"/>
      <c r="C25" s="306"/>
      <c r="D25" s="306"/>
      <c r="E25" s="306"/>
      <c r="F25" s="306"/>
      <c r="G25" s="306"/>
      <c r="H25" s="307"/>
    </row>
    <row r="26" spans="1:8" ht="12.75">
      <c r="A26" s="296"/>
      <c r="B26" s="297"/>
      <c r="C26" s="297"/>
      <c r="D26" s="297"/>
      <c r="E26" s="297"/>
      <c r="F26" s="297"/>
      <c r="G26" s="297"/>
      <c r="H26" s="297"/>
    </row>
    <row r="27" spans="1:8" ht="12.75">
      <c r="A27" s="296"/>
      <c r="B27" s="290"/>
      <c r="C27" s="290"/>
      <c r="D27" s="290"/>
      <c r="E27" s="291"/>
      <c r="F27" s="291"/>
      <c r="G27" s="291"/>
      <c r="H27" s="291"/>
    </row>
    <row r="28" ht="12.75">
      <c r="A28" s="296"/>
    </row>
    <row r="29" spans="1:8" ht="12.75">
      <c r="A29" s="296"/>
      <c r="B29" s="290"/>
      <c r="C29" s="290"/>
      <c r="D29" s="290"/>
      <c r="E29" s="291"/>
      <c r="F29" s="291"/>
      <c r="G29" s="291"/>
      <c r="H29" s="291"/>
    </row>
    <row r="30" spans="1:7" ht="12.75">
      <c r="A30" s="295"/>
      <c r="B30" s="290"/>
      <c r="C30" s="290"/>
      <c r="D30" s="290"/>
      <c r="E30" s="291"/>
      <c r="G30" s="291"/>
    </row>
    <row r="31" spans="1:8" ht="12.75">
      <c r="A31" s="295"/>
      <c r="B31" s="290"/>
      <c r="C31" s="290"/>
      <c r="D31" s="290"/>
      <c r="E31" s="291"/>
      <c r="F31" s="291"/>
      <c r="G31" s="291"/>
      <c r="H31" s="291"/>
    </row>
    <row r="32" spans="1:8" ht="12.75">
      <c r="A32" s="295"/>
      <c r="B32" s="290"/>
      <c r="C32" s="290"/>
      <c r="D32" s="290"/>
      <c r="E32" s="291"/>
      <c r="F32" s="291"/>
      <c r="G32" s="291"/>
      <c r="H32" s="291"/>
    </row>
    <row r="33" spans="1:8" ht="12.75">
      <c r="A33" s="295"/>
      <c r="B33" s="290"/>
      <c r="C33" s="290"/>
      <c r="D33" s="290"/>
      <c r="E33" s="291"/>
      <c r="F33" s="291"/>
      <c r="G33" s="291"/>
      <c r="H33" s="291"/>
    </row>
    <row r="34" spans="1:8" ht="12.75">
      <c r="A34" s="295"/>
      <c r="B34" s="290"/>
      <c r="C34" s="290"/>
      <c r="D34" s="290"/>
      <c r="E34" s="291"/>
      <c r="F34" s="291"/>
      <c r="G34" s="291"/>
      <c r="H34" s="291"/>
    </row>
    <row r="35" spans="1:8" ht="12.75">
      <c r="A35" s="295"/>
      <c r="B35" s="290"/>
      <c r="C35" s="290"/>
      <c r="D35" s="292"/>
      <c r="E35" s="291"/>
      <c r="F35" s="291"/>
      <c r="G35" s="292"/>
      <c r="H35" s="292"/>
    </row>
    <row r="36" spans="1:8" ht="12.75">
      <c r="A36" s="295"/>
      <c r="B36" s="290"/>
      <c r="C36" s="290"/>
      <c r="D36" s="290"/>
      <c r="E36" s="291"/>
      <c r="F36" s="291"/>
      <c r="G36" s="291"/>
      <c r="H36" s="291"/>
    </row>
    <row r="37" ht="12.75">
      <c r="A37" s="295"/>
    </row>
    <row r="38" ht="12.75">
      <c r="A38" s="295"/>
    </row>
    <row r="39" spans="1:7" ht="12.75">
      <c r="A39" s="295"/>
      <c r="B39" s="290"/>
      <c r="C39" s="290"/>
      <c r="D39" s="290"/>
      <c r="E39" s="291"/>
      <c r="G39" s="291"/>
    </row>
    <row r="40" spans="1:7" ht="12.75">
      <c r="A40" s="295"/>
      <c r="B40" s="290"/>
      <c r="C40" s="290"/>
      <c r="D40" s="290"/>
      <c r="E40" s="291"/>
      <c r="G40" s="291"/>
    </row>
    <row r="41" spans="1:8" ht="12.75">
      <c r="A41" s="298"/>
      <c r="B41" s="290"/>
      <c r="C41" s="290"/>
      <c r="D41" s="290"/>
      <c r="E41" s="291"/>
      <c r="F41" s="291"/>
      <c r="G41" s="291"/>
      <c r="H41" s="291"/>
    </row>
    <row r="42" ht="12.75">
      <c r="A42" s="289"/>
    </row>
    <row r="43" ht="12.75">
      <c r="A43" s="295"/>
    </row>
    <row r="44" ht="12.75">
      <c r="A44" s="295"/>
    </row>
    <row r="45" ht="12.75">
      <c r="A45" s="295"/>
    </row>
    <row r="46" spans="1:4" ht="12.75">
      <c r="A46" s="295"/>
      <c r="B46" s="290"/>
      <c r="C46" s="290"/>
      <c r="D46" s="290"/>
    </row>
    <row r="47" spans="1:8" ht="12.75">
      <c r="A47" s="295"/>
      <c r="B47" s="290"/>
      <c r="C47" s="290"/>
      <c r="D47" s="292"/>
      <c r="E47" s="291"/>
      <c r="G47" s="292"/>
      <c r="H47" s="292"/>
    </row>
    <row r="48" ht="12.75">
      <c r="A48" s="295"/>
    </row>
    <row r="49" spans="1:7" ht="12.75">
      <c r="A49" s="295"/>
      <c r="B49" s="290"/>
      <c r="C49" s="290"/>
      <c r="D49" s="290"/>
      <c r="E49" s="291"/>
      <c r="G49" s="291"/>
    </row>
    <row r="50" ht="12.75">
      <c r="A50" s="295"/>
    </row>
    <row r="51" ht="12.75">
      <c r="A51" s="295"/>
    </row>
    <row r="52" spans="1:8" ht="12.75">
      <c r="A52" s="295"/>
      <c r="B52" s="290"/>
      <c r="C52" s="290"/>
      <c r="D52" s="290"/>
      <c r="E52" s="291"/>
      <c r="F52" s="291"/>
      <c r="G52" s="291"/>
      <c r="H52" s="291"/>
    </row>
    <row r="58" ht="38.25">
      <c r="A58" s="295" t="s">
        <v>500</v>
      </c>
    </row>
    <row r="59" spans="1:8" ht="25.5">
      <c r="A59" s="299" t="s">
        <v>501</v>
      </c>
      <c r="B59" s="300">
        <f>B26+B30+B31+B32+B33+B34+B35+B36+B39+B40+B41+B52</f>
        <v>0</v>
      </c>
      <c r="C59" s="300">
        <f>C26+C30+C31+C32+C33+C34+C35+C36+C39+C40+C41+C52</f>
        <v>0</v>
      </c>
      <c r="D59" s="300">
        <f>D26+D30+D31+D32+D33+D34+D36+D39+D40+D41+D52</f>
        <v>0</v>
      </c>
      <c r="E59" s="300">
        <f>E26+E30+E31+E32+E33+E34+E35+E36+E39+E40+E41+E52</f>
        <v>0</v>
      </c>
      <c r="F59" s="300">
        <f>F26+F30+F31+F32+F33+F34+F35+F36+F39+F40+F41+F52</f>
        <v>0</v>
      </c>
      <c r="G59" s="300">
        <f>G26+G30+G31+G32+G33+G34+G36+G39+G40+G41+G52</f>
        <v>0</v>
      </c>
      <c r="H59" s="300">
        <f>H26+H30+H31+H32+H33+H34+H36+H39+H40+H41+H52</f>
        <v>0</v>
      </c>
    </row>
    <row r="60" ht="76.5">
      <c r="A60" s="295" t="s">
        <v>502</v>
      </c>
    </row>
    <row r="61" ht="127.5">
      <c r="A61" s="295" t="s">
        <v>503</v>
      </c>
    </row>
    <row r="62" ht="153">
      <c r="A62" s="295" t="s">
        <v>504</v>
      </c>
    </row>
    <row r="63" ht="102">
      <c r="A63" s="295" t="s">
        <v>505</v>
      </c>
    </row>
    <row r="64" ht="153">
      <c r="A64" s="295" t="s">
        <v>506</v>
      </c>
    </row>
    <row r="65" ht="38.25">
      <c r="A65" s="295" t="s">
        <v>507</v>
      </c>
    </row>
    <row r="66" ht="38.25">
      <c r="A66" s="295" t="s">
        <v>508</v>
      </c>
    </row>
    <row r="67" spans="1:8" ht="25.5">
      <c r="A67" s="295" t="s">
        <v>509</v>
      </c>
      <c r="B67" s="290">
        <v>47</v>
      </c>
      <c r="C67" s="290">
        <v>45.9</v>
      </c>
      <c r="D67" s="290">
        <v>46</v>
      </c>
      <c r="E67" s="291">
        <v>15.49</v>
      </c>
      <c r="F67" s="291">
        <v>1.05</v>
      </c>
      <c r="G67" s="291">
        <v>15.49</v>
      </c>
      <c r="H67" s="291">
        <v>1.05</v>
      </c>
    </row>
    <row r="68" spans="1:12" ht="114.75">
      <c r="A68" s="303" t="s">
        <v>510</v>
      </c>
      <c r="B68" s="292" t="s">
        <v>482</v>
      </c>
      <c r="C68" s="292" t="s">
        <v>482</v>
      </c>
      <c r="D68" s="292">
        <f>D59+D23+D62+D63+D64+D65+D66+D67</f>
        <v>46</v>
      </c>
      <c r="E68" s="302" t="s">
        <v>482</v>
      </c>
      <c r="F68" s="302" t="s">
        <v>482</v>
      </c>
      <c r="G68" s="302">
        <f>G59+G23+G67</f>
        <v>15.49</v>
      </c>
      <c r="H68" s="302">
        <f>H59+H23+H67</f>
        <v>1.05</v>
      </c>
      <c r="I68" s="302">
        <f>I59+I23+I67</f>
        <v>0</v>
      </c>
      <c r="J68" s="302">
        <f>J59+J23+J67</f>
        <v>0</v>
      </c>
      <c r="K68" s="302">
        <f>K59+K23+K67</f>
        <v>0</v>
      </c>
      <c r="L68" s="302">
        <f>L59+L23+L67</f>
        <v>0</v>
      </c>
    </row>
  </sheetData>
  <sheetProtection/>
  <mergeCells count="13">
    <mergeCell ref="H6:H8"/>
    <mergeCell ref="A11:H11"/>
    <mergeCell ref="A25:H25"/>
    <mergeCell ref="A2:L2"/>
    <mergeCell ref="A3:L3"/>
    <mergeCell ref="A5:A8"/>
    <mergeCell ref="B5:B8"/>
    <mergeCell ref="C5:C8"/>
    <mergeCell ref="D5:D8"/>
    <mergeCell ref="E5:H5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9.75390625" style="231" customWidth="1"/>
    <col min="2" max="4" width="9.125" style="231" customWidth="1"/>
    <col min="5" max="8" width="9.125" style="257" customWidth="1"/>
  </cols>
  <sheetData>
    <row r="2" spans="1:8" ht="12.75">
      <c r="A2" s="316" t="s">
        <v>511</v>
      </c>
      <c r="B2" s="316"/>
      <c r="C2" s="316"/>
      <c r="D2" s="316"/>
      <c r="E2" s="316"/>
      <c r="F2" s="316"/>
      <c r="G2" s="316"/>
      <c r="H2"/>
    </row>
    <row r="3" spans="1:8" ht="12.75">
      <c r="A3" s="316" t="s">
        <v>512</v>
      </c>
      <c r="B3" s="316"/>
      <c r="C3" s="316"/>
      <c r="D3" s="316"/>
      <c r="E3"/>
      <c r="F3"/>
      <c r="G3"/>
      <c r="H3"/>
    </row>
    <row r="4" spans="1:8" ht="12.75">
      <c r="A4" s="236"/>
      <c r="B4" s="236"/>
      <c r="C4" s="236"/>
      <c r="D4" s="236"/>
      <c r="E4" s="259"/>
      <c r="F4" s="259"/>
      <c r="G4" s="259"/>
      <c r="H4" s="259"/>
    </row>
    <row r="5" spans="1:8" ht="14.25">
      <c r="A5" s="260" t="s">
        <v>455</v>
      </c>
      <c r="B5" s="261" t="s">
        <v>3</v>
      </c>
      <c r="C5" s="261" t="s">
        <v>151</v>
      </c>
      <c r="D5" s="261" t="s">
        <v>456</v>
      </c>
      <c r="E5" s="262" t="s">
        <v>457</v>
      </c>
      <c r="F5" s="263"/>
      <c r="G5" s="263"/>
      <c r="H5" s="264"/>
    </row>
    <row r="6" spans="1:8" ht="12.75">
      <c r="A6" s="265"/>
      <c r="B6" s="266"/>
      <c r="C6" s="266"/>
      <c r="D6" s="267"/>
      <c r="E6" s="268" t="s">
        <v>7</v>
      </c>
      <c r="F6" s="269" t="s">
        <v>458</v>
      </c>
      <c r="G6" s="270" t="s">
        <v>459</v>
      </c>
      <c r="H6" s="269" t="s">
        <v>460</v>
      </c>
    </row>
    <row r="7" spans="1:8" ht="12.75">
      <c r="A7" s="265"/>
      <c r="B7" s="266"/>
      <c r="C7" s="266"/>
      <c r="D7" s="267"/>
      <c r="E7" s="271"/>
      <c r="F7" s="272"/>
      <c r="G7" s="273"/>
      <c r="H7" s="274"/>
    </row>
    <row r="8" spans="1:8" ht="12.75">
      <c r="A8" s="275"/>
      <c r="B8" s="276"/>
      <c r="C8" s="276"/>
      <c r="D8" s="277"/>
      <c r="E8" s="278"/>
      <c r="F8" s="279"/>
      <c r="G8" s="280"/>
      <c r="H8" s="281"/>
    </row>
    <row r="9" spans="1:8" ht="12.75">
      <c r="A9" s="239">
        <v>1</v>
      </c>
      <c r="B9" s="239">
        <v>2</v>
      </c>
      <c r="C9" s="239">
        <v>3</v>
      </c>
      <c r="D9" s="239">
        <v>4</v>
      </c>
      <c r="E9" s="282">
        <v>5</v>
      </c>
      <c r="F9" s="282">
        <v>6</v>
      </c>
      <c r="G9" s="282">
        <v>7</v>
      </c>
      <c r="H9" s="282">
        <v>8</v>
      </c>
    </row>
    <row r="10" spans="1:8" ht="12.75">
      <c r="A10" s="283" t="s">
        <v>385</v>
      </c>
      <c r="B10" s="284"/>
      <c r="C10" s="284"/>
      <c r="D10" s="284"/>
      <c r="E10" s="285"/>
      <c r="F10" s="285"/>
      <c r="G10" s="285"/>
      <c r="H10" s="286"/>
    </row>
    <row r="11" spans="1:8" ht="12.75">
      <c r="A11" s="287" t="s">
        <v>461</v>
      </c>
      <c r="B11" s="263"/>
      <c r="C11" s="263"/>
      <c r="D11" s="263"/>
      <c r="E11" s="263"/>
      <c r="F11" s="263"/>
      <c r="G11" s="263"/>
      <c r="H11" s="288"/>
    </row>
    <row r="12" spans="1:8" ht="12.75">
      <c r="A12" s="289" t="s">
        <v>462</v>
      </c>
      <c r="B12" s="290"/>
      <c r="C12" s="290"/>
      <c r="D12" s="290"/>
      <c r="E12" s="291"/>
      <c r="F12" s="291"/>
      <c r="G12" s="291"/>
      <c r="H12" s="291"/>
    </row>
    <row r="13" spans="1:8" ht="12.75">
      <c r="A13" s="289" t="s">
        <v>463</v>
      </c>
      <c r="B13" s="290"/>
      <c r="C13" s="290"/>
      <c r="D13" s="290"/>
      <c r="E13" s="291"/>
      <c r="F13" s="291"/>
      <c r="G13" s="291"/>
      <c r="H13" s="291"/>
    </row>
    <row r="14" spans="1:8" ht="12.75">
      <c r="A14" s="289" t="s">
        <v>464</v>
      </c>
      <c r="B14" s="290"/>
      <c r="C14" s="290"/>
      <c r="D14" s="290"/>
      <c r="E14" s="291"/>
      <c r="F14" s="291"/>
      <c r="G14" s="291"/>
      <c r="H14" s="291"/>
    </row>
    <row r="15" spans="1:8" ht="12.75">
      <c r="A15" s="289" t="s">
        <v>465</v>
      </c>
      <c r="B15" s="290">
        <v>769.1</v>
      </c>
      <c r="C15" s="290">
        <v>742.2</v>
      </c>
      <c r="D15" s="290">
        <v>742.2</v>
      </c>
      <c r="E15" s="291">
        <v>132.98</v>
      </c>
      <c r="F15" s="291">
        <v>34.21</v>
      </c>
      <c r="G15" s="291">
        <v>132.98</v>
      </c>
      <c r="H15" s="291">
        <v>34.21</v>
      </c>
    </row>
    <row r="16" spans="1:8" ht="12.75">
      <c r="A16" s="289" t="s">
        <v>466</v>
      </c>
      <c r="B16" s="290"/>
      <c r="C16" s="290"/>
      <c r="D16" s="290"/>
      <c r="E16" s="291"/>
      <c r="F16" s="291"/>
      <c r="G16" s="291"/>
      <c r="H16" s="291"/>
    </row>
    <row r="17" spans="1:8" ht="12.75">
      <c r="A17" s="289" t="s">
        <v>467</v>
      </c>
      <c r="B17" s="292"/>
      <c r="C17" s="290"/>
      <c r="D17" s="292"/>
      <c r="E17" s="291"/>
      <c r="F17" s="291"/>
      <c r="G17" s="292"/>
      <c r="H17" s="292"/>
    </row>
    <row r="18" spans="1:8" ht="12.75">
      <c r="A18" s="289" t="s">
        <v>468</v>
      </c>
      <c r="B18" s="290">
        <v>769</v>
      </c>
      <c r="C18" s="290">
        <v>742</v>
      </c>
      <c r="D18" s="290">
        <v>742</v>
      </c>
      <c r="E18" s="291">
        <v>132.98</v>
      </c>
      <c r="F18" s="291">
        <v>34.21</v>
      </c>
      <c r="G18" s="291">
        <v>132.98</v>
      </c>
      <c r="H18" s="291">
        <v>34.21</v>
      </c>
    </row>
    <row r="19" spans="1:8" ht="12.75">
      <c r="A19" s="289" t="s">
        <v>467</v>
      </c>
      <c r="B19" s="292"/>
      <c r="C19" s="290"/>
      <c r="D19" s="292"/>
      <c r="E19" s="291"/>
      <c r="F19" s="291"/>
      <c r="G19" s="292"/>
      <c r="H19" s="292"/>
    </row>
    <row r="20" spans="1:8" ht="51">
      <c r="A20" s="293" t="s">
        <v>469</v>
      </c>
      <c r="B20" s="290">
        <v>54.9</v>
      </c>
      <c r="C20" s="290">
        <v>54.8</v>
      </c>
      <c r="D20" s="290">
        <v>54.8</v>
      </c>
      <c r="E20" s="291">
        <v>15.7</v>
      </c>
      <c r="F20" s="291">
        <v>7.5</v>
      </c>
      <c r="G20" s="291">
        <v>15.7</v>
      </c>
      <c r="H20" s="291">
        <v>7.5</v>
      </c>
    </row>
    <row r="21" spans="1:8" ht="38.25">
      <c r="A21" s="293" t="s">
        <v>466</v>
      </c>
      <c r="B21" s="290"/>
      <c r="C21" s="290"/>
      <c r="D21" s="290"/>
      <c r="E21" s="291"/>
      <c r="F21" s="291"/>
      <c r="G21" s="291"/>
      <c r="H21" s="291"/>
    </row>
    <row r="22" spans="1:8" ht="25.5">
      <c r="A22" s="293" t="s">
        <v>468</v>
      </c>
      <c r="B22" s="290">
        <v>54.9</v>
      </c>
      <c r="C22" s="290">
        <v>54.8</v>
      </c>
      <c r="D22" s="290">
        <v>54.8</v>
      </c>
      <c r="E22" s="291">
        <v>15.7</v>
      </c>
      <c r="F22" s="291">
        <v>7.5</v>
      </c>
      <c r="G22" s="291">
        <v>15.7</v>
      </c>
      <c r="H22" s="291">
        <v>7.5</v>
      </c>
    </row>
    <row r="23" spans="1:8" ht="12.75">
      <c r="A23" s="294" t="s">
        <v>33</v>
      </c>
      <c r="B23" s="292">
        <f>B12+B13+B15+B20</f>
        <v>824</v>
      </c>
      <c r="C23" s="292">
        <f>C12+C13+C15+C20</f>
        <v>797</v>
      </c>
      <c r="D23" s="292">
        <f>D12+D13+D15+D20</f>
        <v>797</v>
      </c>
      <c r="E23" s="292">
        <f>E12+E13+E15+E20</f>
        <v>148.67999999999998</v>
      </c>
      <c r="F23" s="292">
        <f>F12+F13+F15+F20</f>
        <v>41.71</v>
      </c>
      <c r="G23" s="292">
        <f>G12+G13+G15+G20</f>
        <v>148.67999999999998</v>
      </c>
      <c r="H23" s="292">
        <f>H12+H13+H15+H20</f>
        <v>41.71</v>
      </c>
    </row>
    <row r="24" spans="1:8" ht="102">
      <c r="A24" s="295" t="s">
        <v>470</v>
      </c>
      <c r="B24" s="291">
        <f>B23*100/59622</f>
        <v>1.3820401865083358</v>
      </c>
      <c r="C24" s="291">
        <f aca="true" t="shared" si="0" ref="C24:H24">C23*100/59622</f>
        <v>1.336754889134883</v>
      </c>
      <c r="D24" s="291">
        <f t="shared" si="0"/>
        <v>1.336754889134883</v>
      </c>
      <c r="E24" s="291">
        <f t="shared" si="0"/>
        <v>0.2493710375364798</v>
      </c>
      <c r="F24" s="291">
        <f t="shared" si="0"/>
        <v>0.06995739827580423</v>
      </c>
      <c r="G24" s="291">
        <f t="shared" si="0"/>
        <v>0.2493710375364798</v>
      </c>
      <c r="H24" s="291">
        <f t="shared" si="0"/>
        <v>0.06995739827580423</v>
      </c>
    </row>
    <row r="25" spans="1:8" ht="12.75">
      <c r="A25" s="287" t="s">
        <v>471</v>
      </c>
      <c r="B25" s="263"/>
      <c r="C25" s="263"/>
      <c r="D25" s="263"/>
      <c r="E25" s="263"/>
      <c r="F25" s="263"/>
      <c r="G25" s="263"/>
      <c r="H25" s="288"/>
    </row>
    <row r="26" spans="1:8" ht="229.5">
      <c r="A26" s="296" t="s">
        <v>472</v>
      </c>
      <c r="B26" s="297">
        <f>SUM(B27:B29)</f>
        <v>116.60000000000001</v>
      </c>
      <c r="C26" s="297">
        <f aca="true" t="shared" si="1" ref="C26:H26">SUM(C27:C29)</f>
        <v>103.2</v>
      </c>
      <c r="D26" s="297">
        <f t="shared" si="1"/>
        <v>103.2</v>
      </c>
      <c r="E26" s="297">
        <f t="shared" si="1"/>
        <v>26.74</v>
      </c>
      <c r="F26" s="297">
        <f t="shared" si="1"/>
        <v>2.92</v>
      </c>
      <c r="G26" s="297">
        <f t="shared" si="1"/>
        <v>4.85</v>
      </c>
      <c r="H26" s="297">
        <f t="shared" si="1"/>
        <v>2.92</v>
      </c>
    </row>
    <row r="27" spans="1:8" ht="25.5">
      <c r="A27" s="296" t="s">
        <v>473</v>
      </c>
      <c r="B27" s="290">
        <v>103.9</v>
      </c>
      <c r="C27" s="290">
        <v>90.5</v>
      </c>
      <c r="D27" s="290">
        <v>90.5</v>
      </c>
      <c r="E27" s="291">
        <v>24.81</v>
      </c>
      <c r="F27" s="291">
        <v>2.92</v>
      </c>
      <c r="G27" s="291">
        <v>2.92</v>
      </c>
      <c r="H27" s="291">
        <v>2.92</v>
      </c>
    </row>
    <row r="28" spans="1:8" ht="12.75">
      <c r="A28" s="296" t="s">
        <v>474</v>
      </c>
      <c r="B28" s="290"/>
      <c r="C28" s="290"/>
      <c r="D28" s="290"/>
      <c r="E28" s="291"/>
      <c r="F28" s="291"/>
      <c r="G28" s="291"/>
      <c r="H28" s="291"/>
    </row>
    <row r="29" spans="1:8" ht="12.75">
      <c r="A29" s="296" t="s">
        <v>475</v>
      </c>
      <c r="B29" s="290">
        <v>12.7</v>
      </c>
      <c r="C29" s="290">
        <v>12.7</v>
      </c>
      <c r="D29" s="290">
        <v>12.7</v>
      </c>
      <c r="E29" s="291">
        <v>1.93</v>
      </c>
      <c r="F29" s="291">
        <v>0</v>
      </c>
      <c r="G29" s="291">
        <v>1.93</v>
      </c>
      <c r="H29" s="291">
        <v>0</v>
      </c>
    </row>
    <row r="30" spans="1:8" ht="127.5">
      <c r="A30" s="295" t="s">
        <v>476</v>
      </c>
      <c r="B30" s="290">
        <v>70.8</v>
      </c>
      <c r="C30" s="290">
        <v>70.8</v>
      </c>
      <c r="D30" s="290">
        <v>70.8</v>
      </c>
      <c r="E30" s="291">
        <v>21.4</v>
      </c>
      <c r="F30" s="291"/>
      <c r="G30" s="291">
        <v>21.4</v>
      </c>
      <c r="H30" s="291"/>
    </row>
    <row r="31" spans="1:8" ht="76.5">
      <c r="A31" s="295" t="s">
        <v>477</v>
      </c>
      <c r="B31" s="290">
        <v>383.9</v>
      </c>
      <c r="C31" s="290">
        <v>332.3</v>
      </c>
      <c r="D31" s="290">
        <v>332</v>
      </c>
      <c r="E31" s="291">
        <v>66.4</v>
      </c>
      <c r="F31" s="291">
        <v>17.5</v>
      </c>
      <c r="G31" s="291">
        <v>66.4</v>
      </c>
      <c r="H31" s="291">
        <v>17.5</v>
      </c>
    </row>
    <row r="32" spans="1:8" ht="331.5">
      <c r="A32" s="295" t="s">
        <v>478</v>
      </c>
      <c r="B32" s="290">
        <v>44.1</v>
      </c>
      <c r="C32" s="290">
        <v>43.4</v>
      </c>
      <c r="D32" s="290">
        <v>43</v>
      </c>
      <c r="E32" s="291">
        <v>12.5</v>
      </c>
      <c r="F32" s="291">
        <v>0.37</v>
      </c>
      <c r="G32" s="291">
        <v>12.5</v>
      </c>
      <c r="H32" s="291">
        <v>0.37</v>
      </c>
    </row>
    <row r="33" spans="1:8" ht="165.75">
      <c r="A33" s="295" t="s">
        <v>479</v>
      </c>
      <c r="B33" s="290">
        <v>1683.8</v>
      </c>
      <c r="C33" s="290">
        <v>1396.9</v>
      </c>
      <c r="D33" s="290">
        <v>1397</v>
      </c>
      <c r="E33" s="291">
        <v>350.2</v>
      </c>
      <c r="F33" s="291">
        <v>33.9</v>
      </c>
      <c r="G33" s="291">
        <v>350.2</v>
      </c>
      <c r="H33" s="291">
        <v>33.9</v>
      </c>
    </row>
    <row r="34" spans="1:8" ht="76.5">
      <c r="A34" s="295" t="s">
        <v>480</v>
      </c>
      <c r="B34" s="290">
        <v>54.9</v>
      </c>
      <c r="C34" s="290">
        <v>54.8</v>
      </c>
      <c r="D34" s="290">
        <v>55</v>
      </c>
      <c r="E34" s="291">
        <v>15.7</v>
      </c>
      <c r="F34" s="291">
        <v>7.5</v>
      </c>
      <c r="G34" s="291">
        <v>15.7</v>
      </c>
      <c r="H34" s="291">
        <v>7.5</v>
      </c>
    </row>
    <row r="35" spans="1:8" ht="63.75">
      <c r="A35" s="295" t="s">
        <v>481</v>
      </c>
      <c r="B35" s="290">
        <v>2110</v>
      </c>
      <c r="C35" s="290">
        <v>2057.9</v>
      </c>
      <c r="D35" s="292" t="s">
        <v>482</v>
      </c>
      <c r="E35" s="291">
        <v>623.7</v>
      </c>
      <c r="F35" s="291">
        <v>59.7</v>
      </c>
      <c r="G35" s="292" t="s">
        <v>482</v>
      </c>
      <c r="H35" s="292" t="s">
        <v>482</v>
      </c>
    </row>
    <row r="36" spans="1:8" ht="89.25">
      <c r="A36" s="295" t="s">
        <v>483</v>
      </c>
      <c r="B36" s="290">
        <v>769</v>
      </c>
      <c r="C36" s="290">
        <v>742</v>
      </c>
      <c r="D36" s="290">
        <v>742</v>
      </c>
      <c r="E36" s="291">
        <v>132.98</v>
      </c>
      <c r="F36" s="291">
        <v>34.21</v>
      </c>
      <c r="G36" s="291">
        <v>132.98</v>
      </c>
      <c r="H36" s="291">
        <v>34.21</v>
      </c>
    </row>
    <row r="37" spans="1:8" ht="127.5">
      <c r="A37" s="295" t="s">
        <v>484</v>
      </c>
      <c r="B37" s="290"/>
      <c r="C37" s="290"/>
      <c r="D37" s="290"/>
      <c r="E37" s="291"/>
      <c r="F37" s="291"/>
      <c r="G37" s="291"/>
      <c r="H37" s="291"/>
    </row>
    <row r="38" spans="1:8" ht="140.25">
      <c r="A38" s="295" t="s">
        <v>485</v>
      </c>
      <c r="B38" s="290"/>
      <c r="C38" s="290"/>
      <c r="D38" s="290"/>
      <c r="E38" s="291"/>
      <c r="F38" s="291"/>
      <c r="G38" s="291"/>
      <c r="H38" s="291"/>
    </row>
    <row r="39" spans="1:8" ht="63.75">
      <c r="A39" s="295" t="s">
        <v>486</v>
      </c>
      <c r="B39" s="290">
        <v>4.2</v>
      </c>
      <c r="C39" s="290">
        <v>4.2</v>
      </c>
      <c r="D39" s="290">
        <v>4</v>
      </c>
      <c r="E39" s="291">
        <v>0.5</v>
      </c>
      <c r="F39" s="291"/>
      <c r="G39" s="291">
        <v>0.5</v>
      </c>
      <c r="H39" s="291"/>
    </row>
    <row r="40" spans="1:8" ht="153">
      <c r="A40" s="295" t="s">
        <v>487</v>
      </c>
      <c r="B40" s="290">
        <v>53.2</v>
      </c>
      <c r="C40" s="290">
        <v>51.8</v>
      </c>
      <c r="D40" s="290">
        <v>52</v>
      </c>
      <c r="E40" s="291">
        <v>2.6</v>
      </c>
      <c r="F40" s="291"/>
      <c r="G40" s="291">
        <v>2.6</v>
      </c>
      <c r="H40" s="291"/>
    </row>
    <row r="41" spans="1:8" ht="165.75">
      <c r="A41" s="298" t="s">
        <v>488</v>
      </c>
      <c r="B41" s="290">
        <v>873.2</v>
      </c>
      <c r="C41" s="290">
        <v>788.7</v>
      </c>
      <c r="D41" s="290">
        <v>789</v>
      </c>
      <c r="E41" s="291">
        <v>208.6</v>
      </c>
      <c r="F41" s="291">
        <v>18.2</v>
      </c>
      <c r="G41" s="291">
        <v>208.6</v>
      </c>
      <c r="H41" s="291">
        <v>18.2</v>
      </c>
    </row>
    <row r="42" spans="1:8" ht="12.75">
      <c r="A42" s="289" t="s">
        <v>489</v>
      </c>
      <c r="B42" s="290"/>
      <c r="C42" s="290"/>
      <c r="D42" s="290"/>
      <c r="E42" s="291"/>
      <c r="F42" s="291"/>
      <c r="G42" s="291"/>
      <c r="H42" s="291"/>
    </row>
    <row r="43" spans="1:8" ht="114.75">
      <c r="A43" s="295" t="s">
        <v>490</v>
      </c>
      <c r="B43" s="290"/>
      <c r="C43" s="290"/>
      <c r="D43" s="290"/>
      <c r="E43" s="291"/>
      <c r="F43" s="291"/>
      <c r="G43" s="291"/>
      <c r="H43" s="291"/>
    </row>
    <row r="44" spans="1:8" ht="51">
      <c r="A44" s="295" t="s">
        <v>491</v>
      </c>
      <c r="B44" s="290"/>
      <c r="C44" s="290"/>
      <c r="D44" s="290"/>
      <c r="E44" s="291"/>
      <c r="F44" s="291"/>
      <c r="G44" s="291"/>
      <c r="H44" s="291"/>
    </row>
    <row r="45" spans="1:8" ht="51">
      <c r="A45" s="295" t="s">
        <v>492</v>
      </c>
      <c r="B45" s="290"/>
      <c r="C45" s="290"/>
      <c r="D45" s="290"/>
      <c r="E45" s="291"/>
      <c r="F45" s="291"/>
      <c r="G45" s="291"/>
      <c r="H45" s="291"/>
    </row>
    <row r="46" spans="1:8" ht="63.75">
      <c r="A46" s="295" t="s">
        <v>493</v>
      </c>
      <c r="B46" s="290">
        <v>1</v>
      </c>
      <c r="C46" s="290">
        <v>1</v>
      </c>
      <c r="D46" s="290">
        <v>1</v>
      </c>
      <c r="E46" s="291"/>
      <c r="F46" s="291"/>
      <c r="G46" s="291"/>
      <c r="H46" s="291"/>
    </row>
    <row r="47" spans="1:8" ht="51">
      <c r="A47" s="295" t="s">
        <v>494</v>
      </c>
      <c r="B47" s="290">
        <v>31</v>
      </c>
      <c r="C47" s="290">
        <v>31</v>
      </c>
      <c r="D47" s="292" t="s">
        <v>482</v>
      </c>
      <c r="E47" s="291">
        <v>11.1</v>
      </c>
      <c r="F47" s="291"/>
      <c r="G47" s="292" t="s">
        <v>482</v>
      </c>
      <c r="H47" s="292" t="s">
        <v>482</v>
      </c>
    </row>
    <row r="48" spans="1:8" ht="51">
      <c r="A48" s="295" t="s">
        <v>495</v>
      </c>
      <c r="B48" s="290"/>
      <c r="C48" s="290"/>
      <c r="D48" s="290"/>
      <c r="E48" s="291"/>
      <c r="F48" s="291"/>
      <c r="G48" s="291"/>
      <c r="H48" s="291"/>
    </row>
    <row r="49" spans="1:8" ht="63.75">
      <c r="A49" s="295" t="s">
        <v>496</v>
      </c>
      <c r="B49" s="290">
        <v>62</v>
      </c>
      <c r="C49" s="290">
        <v>62</v>
      </c>
      <c r="D49" s="290">
        <v>62</v>
      </c>
      <c r="E49" s="291">
        <v>11.1</v>
      </c>
      <c r="F49" s="291"/>
      <c r="G49" s="291">
        <v>11.1</v>
      </c>
      <c r="H49" s="291"/>
    </row>
    <row r="50" spans="1:8" ht="165.75">
      <c r="A50" s="295" t="s">
        <v>497</v>
      </c>
      <c r="B50" s="290"/>
      <c r="C50" s="290"/>
      <c r="D50" s="290"/>
      <c r="E50" s="291"/>
      <c r="F50" s="291"/>
      <c r="G50" s="291"/>
      <c r="H50" s="291"/>
    </row>
    <row r="51" spans="1:8" ht="76.5">
      <c r="A51" s="295" t="s">
        <v>498</v>
      </c>
      <c r="B51" s="290"/>
      <c r="C51" s="290"/>
      <c r="D51" s="290"/>
      <c r="E51" s="291"/>
      <c r="F51" s="291"/>
      <c r="G51" s="291"/>
      <c r="H51" s="291"/>
    </row>
    <row r="52" spans="1:8" ht="63.75">
      <c r="A52" s="295" t="s">
        <v>499</v>
      </c>
      <c r="B52" s="290">
        <v>563.1</v>
      </c>
      <c r="C52" s="290">
        <v>563.1</v>
      </c>
      <c r="D52" s="290">
        <v>563</v>
      </c>
      <c r="E52" s="291">
        <v>74.4</v>
      </c>
      <c r="F52" s="291">
        <v>34.9</v>
      </c>
      <c r="G52" s="291">
        <v>74.4</v>
      </c>
      <c r="H52" s="291">
        <v>34.9</v>
      </c>
    </row>
    <row r="53" spans="1:8" ht="12.75">
      <c r="A53" s="295"/>
      <c r="B53" s="290"/>
      <c r="C53" s="290"/>
      <c r="D53" s="290"/>
      <c r="E53" s="291"/>
      <c r="F53" s="291"/>
      <c r="G53" s="291"/>
      <c r="H53" s="291"/>
    </row>
    <row r="54" spans="1:8" ht="12.75">
      <c r="A54" s="295"/>
      <c r="B54" s="290"/>
      <c r="C54" s="290"/>
      <c r="D54" s="290"/>
      <c r="E54" s="291"/>
      <c r="F54" s="291"/>
      <c r="G54" s="291"/>
      <c r="H54" s="291"/>
    </row>
    <row r="55" spans="1:8" ht="12.75">
      <c r="A55" s="295"/>
      <c r="B55" s="290"/>
      <c r="C55" s="290"/>
      <c r="D55" s="290"/>
      <c r="E55" s="291"/>
      <c r="F55" s="291"/>
      <c r="G55" s="291"/>
      <c r="H55" s="291"/>
    </row>
    <row r="56" spans="1:8" ht="12.75">
      <c r="A56" s="295"/>
      <c r="B56" s="290"/>
      <c r="C56" s="290"/>
      <c r="D56" s="290"/>
      <c r="E56" s="291"/>
      <c r="F56" s="291"/>
      <c r="G56" s="291"/>
      <c r="H56" s="291"/>
    </row>
    <row r="57" spans="1:8" ht="12.75">
      <c r="A57" s="295"/>
      <c r="B57" s="290"/>
      <c r="C57" s="290"/>
      <c r="D57" s="290"/>
      <c r="E57" s="291"/>
      <c r="F57" s="291"/>
      <c r="G57" s="291"/>
      <c r="H57" s="291"/>
    </row>
    <row r="58" spans="1:8" ht="38.25">
      <c r="A58" s="295" t="s">
        <v>500</v>
      </c>
      <c r="B58" s="290"/>
      <c r="C58" s="290"/>
      <c r="D58" s="290"/>
      <c r="E58" s="291"/>
      <c r="F58" s="291"/>
      <c r="G58" s="291"/>
      <c r="H58" s="291"/>
    </row>
    <row r="59" spans="1:8" ht="25.5">
      <c r="A59" s="299" t="s">
        <v>501</v>
      </c>
      <c r="B59" s="300">
        <f>B26+B30+B31+B32+B33+B34+B35+B36+B39+B40+B41+B52</f>
        <v>6726.8</v>
      </c>
      <c r="C59" s="300">
        <f>C26+C30+C31+C32+C33+C34+C35+C36+C39+C40+C41+C52</f>
        <v>6209.1</v>
      </c>
      <c r="D59" s="300">
        <f>D26+D30+D31+D32+D33+D34+D36+D39+D40+D41+D52</f>
        <v>4151</v>
      </c>
      <c r="E59" s="300">
        <f>E26+E30+E31+E32+E33+E34+E35+E36+E39+E40+E41+E52</f>
        <v>1535.72</v>
      </c>
      <c r="F59" s="300">
        <f>F26+F30+F31+F32+F33+F34+F35+F36+F39+F40+F41+F52</f>
        <v>209.2</v>
      </c>
      <c r="G59" s="300">
        <f>G26+G30+G31+G32+G33+G34+G36+G39+G40+G41+G52</f>
        <v>890.13</v>
      </c>
      <c r="H59" s="300">
        <f>H26+H30+H31+H32+H33+H34+H36+H39+H40+H41+H52</f>
        <v>149.5</v>
      </c>
    </row>
    <row r="60" spans="1:8" ht="76.5">
      <c r="A60" s="295" t="s">
        <v>502</v>
      </c>
      <c r="B60" s="301"/>
      <c r="C60" s="301"/>
      <c r="D60" s="291"/>
      <c r="E60" s="301"/>
      <c r="F60" s="301"/>
      <c r="G60" s="301"/>
      <c r="H60" s="301"/>
    </row>
    <row r="61" spans="1:8" ht="127.5">
      <c r="A61" s="295" t="s">
        <v>503</v>
      </c>
      <c r="B61" s="292"/>
      <c r="C61" s="292"/>
      <c r="D61" s="290"/>
      <c r="E61" s="302"/>
      <c r="F61" s="302"/>
      <c r="G61" s="291"/>
      <c r="H61" s="291"/>
    </row>
    <row r="62" spans="1:8" ht="153">
      <c r="A62" s="295" t="s">
        <v>504</v>
      </c>
      <c r="B62" s="290"/>
      <c r="C62" s="290"/>
      <c r="D62" s="290"/>
      <c r="E62" s="291"/>
      <c r="F62" s="291"/>
      <c r="G62" s="291"/>
      <c r="H62" s="291"/>
    </row>
    <row r="63" spans="1:8" ht="102">
      <c r="A63" s="295" t="s">
        <v>505</v>
      </c>
      <c r="B63" s="290"/>
      <c r="C63" s="290"/>
      <c r="D63" s="290"/>
      <c r="E63" s="291"/>
      <c r="F63" s="291"/>
      <c r="G63" s="291"/>
      <c r="H63" s="291"/>
    </row>
    <row r="64" spans="1:8" ht="153">
      <c r="A64" s="295" t="s">
        <v>506</v>
      </c>
      <c r="B64" s="290"/>
      <c r="C64" s="290"/>
      <c r="D64" s="290"/>
      <c r="E64" s="291"/>
      <c r="F64" s="291"/>
      <c r="G64" s="291"/>
      <c r="H64" s="291"/>
    </row>
    <row r="65" spans="1:8" ht="38.25">
      <c r="A65" s="295" t="s">
        <v>507</v>
      </c>
      <c r="B65" s="290"/>
      <c r="C65" s="290"/>
      <c r="D65" s="290"/>
      <c r="E65" s="291"/>
      <c r="F65" s="291"/>
      <c r="G65" s="291"/>
      <c r="H65" s="291"/>
    </row>
    <row r="66" spans="1:8" ht="38.25">
      <c r="A66" s="295" t="s">
        <v>508</v>
      </c>
      <c r="B66" s="290"/>
      <c r="C66" s="290"/>
      <c r="D66" s="290"/>
      <c r="E66" s="291"/>
      <c r="F66" s="291"/>
      <c r="G66" s="291"/>
      <c r="H66" s="291"/>
    </row>
    <row r="67" spans="1:8" ht="25.5">
      <c r="A67" s="295" t="s">
        <v>509</v>
      </c>
      <c r="B67" s="290">
        <v>47</v>
      </c>
      <c r="C67" s="290">
        <v>45.9</v>
      </c>
      <c r="D67" s="290">
        <v>46</v>
      </c>
      <c r="E67" s="291">
        <v>15.49</v>
      </c>
      <c r="F67" s="291">
        <v>1.05</v>
      </c>
      <c r="G67" s="291">
        <v>15.49</v>
      </c>
      <c r="H67" s="291">
        <v>1.05</v>
      </c>
    </row>
    <row r="68" spans="1:8" ht="114.75">
      <c r="A68" s="303" t="s">
        <v>510</v>
      </c>
      <c r="B68" s="292" t="s">
        <v>482</v>
      </c>
      <c r="C68" s="292" t="s">
        <v>482</v>
      </c>
      <c r="D68" s="292">
        <f>D59+D23+D62+D63+D64+D65+D66+D67</f>
        <v>4994</v>
      </c>
      <c r="E68" s="302" t="s">
        <v>482</v>
      </c>
      <c r="F68" s="302" t="s">
        <v>482</v>
      </c>
      <c r="G68" s="302">
        <f>G59+G23+G67</f>
        <v>1054.3</v>
      </c>
      <c r="H68" s="302">
        <f>H59+H23+H67</f>
        <v>192.26000000000002</v>
      </c>
    </row>
    <row r="71" ht="12.75">
      <c r="D71" s="312"/>
    </row>
    <row r="72" spans="1:4" ht="12.75">
      <c r="A72" s="313"/>
      <c r="D72" s="314"/>
    </row>
    <row r="73" spans="1:4" ht="12.75">
      <c r="A73" s="315"/>
      <c r="D73" s="312"/>
    </row>
    <row r="74" spans="1:4" ht="12.75">
      <c r="A74" s="313"/>
      <c r="D74" s="314"/>
    </row>
  </sheetData>
  <sheetProtection/>
  <mergeCells count="13">
    <mergeCell ref="A11:H11"/>
    <mergeCell ref="A25:H25"/>
    <mergeCell ref="A2:G2"/>
    <mergeCell ref="A3:D3"/>
    <mergeCell ref="A5:A8"/>
    <mergeCell ref="B5:B8"/>
    <mergeCell ref="C5:C8"/>
    <mergeCell ref="D5:D8"/>
    <mergeCell ref="E5:H5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"Лесмашинвест"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Яроцкая</dc:creator>
  <cp:keywords/>
  <dc:description/>
  <cp:lastModifiedBy>User</cp:lastModifiedBy>
  <cp:lastPrinted>2020-09-18T08:03:49Z</cp:lastPrinted>
  <dcterms:created xsi:type="dcterms:W3CDTF">2004-03-30T21:31:27Z</dcterms:created>
  <dcterms:modified xsi:type="dcterms:W3CDTF">2020-09-24T13:52:22Z</dcterms:modified>
  <cp:category/>
  <cp:version/>
  <cp:contentType/>
  <cp:contentStatus/>
</cp:coreProperties>
</file>